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20" yWindow="-120" windowWidth="20730" windowHeight="11160" activeTab="6"/>
  </bookViews>
  <sheets>
    <sheet name="ATIVIDADE 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</sheets>
  <definedNames>
    <definedName name="RegiãoDoTítuloDaColuna1..H3.1">'ATIVIDADE 1'!$J$2</definedName>
    <definedName name="SALDO_ATUAL">#REF!</definedName>
    <definedName name="TítuloDaColuna1">#REF!</definedName>
    <definedName name="_xlnm.Print_Titles" localSheetId="0">'ATIVIDADE 1'!#REF!</definedName>
  </definedNames>
  <calcPr calcId="152511"/>
</workbook>
</file>

<file path=xl/calcChain.xml><?xml version="1.0" encoding="utf-8"?>
<calcChain xmlns="http://schemas.openxmlformats.org/spreadsheetml/2006/main">
  <c r="I18" i="6" l="1"/>
  <c r="H18" i="6"/>
  <c r="J7" i="6" s="1"/>
  <c r="J17" i="6"/>
  <c r="J16" i="6"/>
  <c r="J15" i="6"/>
  <c r="J14" i="6"/>
  <c r="J13" i="6"/>
  <c r="J12" i="6"/>
  <c r="J11" i="6"/>
  <c r="J10" i="6"/>
  <c r="J18" i="6" s="1"/>
  <c r="I18" i="5"/>
  <c r="H18" i="5"/>
  <c r="J7" i="5" s="1"/>
  <c r="J17" i="5"/>
  <c r="J16" i="5"/>
  <c r="J15" i="5"/>
  <c r="J14" i="5"/>
  <c r="J13" i="5"/>
  <c r="J12" i="5"/>
  <c r="J11" i="5"/>
  <c r="J10" i="5"/>
  <c r="J18" i="5" s="1"/>
  <c r="I18" i="4"/>
  <c r="H18" i="4"/>
  <c r="J17" i="4"/>
  <c r="J16" i="4"/>
  <c r="J15" i="4"/>
  <c r="J14" i="4"/>
  <c r="J13" i="4"/>
  <c r="J12" i="4"/>
  <c r="J11" i="4"/>
  <c r="J10" i="4"/>
  <c r="J18" i="4" s="1"/>
  <c r="J7" i="4"/>
  <c r="I18" i="3"/>
  <c r="H18" i="3"/>
  <c r="J17" i="3"/>
  <c r="J16" i="3"/>
  <c r="J15" i="3"/>
  <c r="J14" i="3"/>
  <c r="J13" i="3"/>
  <c r="J12" i="3"/>
  <c r="J11" i="3"/>
  <c r="J10" i="3"/>
  <c r="J18" i="3" s="1"/>
  <c r="J7" i="3"/>
  <c r="I18" i="2"/>
  <c r="H18" i="2"/>
  <c r="J7" i="2" s="1"/>
  <c r="J17" i="2"/>
  <c r="J16" i="2"/>
  <c r="J15" i="2"/>
  <c r="J14" i="2"/>
  <c r="J13" i="2"/>
  <c r="J12" i="2"/>
  <c r="J11" i="2"/>
  <c r="J10" i="2"/>
  <c r="J18" i="2" s="1"/>
  <c r="I18" i="1"/>
  <c r="H18" i="1"/>
  <c r="J7" i="1" s="1"/>
  <c r="J17" i="1"/>
  <c r="J16" i="1"/>
  <c r="J15" i="1"/>
  <c r="J14" i="1"/>
  <c r="J13" i="1"/>
  <c r="J12" i="1"/>
  <c r="J11" i="1"/>
  <c r="J10" i="1"/>
  <c r="J18" i="1" s="1"/>
  <c r="I18" i="7" l="1"/>
  <c r="H18" i="7"/>
  <c r="J7" i="7" s="1"/>
  <c r="J17" i="7"/>
  <c r="J16" i="7"/>
  <c r="J15" i="7"/>
  <c r="J14" i="7"/>
  <c r="J13" i="7"/>
  <c r="J12" i="7"/>
  <c r="J11" i="7"/>
  <c r="J10" i="7"/>
  <c r="J18" i="7" l="1"/>
</calcChain>
</file>

<file path=xl/sharedStrings.xml><?xml version="1.0" encoding="utf-8"?>
<sst xmlns="http://schemas.openxmlformats.org/spreadsheetml/2006/main" count="105" uniqueCount="21">
  <si>
    <t>Totais</t>
  </si>
  <si>
    <t>DESCRIÇÃO</t>
  </si>
  <si>
    <t>SALDO ATUAL</t>
  </si>
  <si>
    <t>DATA PGTO</t>
  </si>
  <si>
    <t>CREDOR</t>
  </si>
  <si>
    <t>CTP</t>
  </si>
  <si>
    <t>TOTAL</t>
  </si>
  <si>
    <t>NOME DO PROJETO</t>
  </si>
  <si>
    <t xml:space="preserve">ATIVIDADE 1: </t>
  </si>
  <si>
    <t xml:space="preserve">ATIVIDADE 2: </t>
  </si>
  <si>
    <t>Valor da atividade</t>
  </si>
  <si>
    <t xml:space="preserve">ATIVIDADE 3: </t>
  </si>
  <si>
    <t xml:space="preserve">ATIVIDADE 4: </t>
  </si>
  <si>
    <t>CATEGORIA</t>
  </si>
  <si>
    <t>COMPROVANTE FISCAL</t>
  </si>
  <si>
    <t xml:space="preserve">ATIVIDADE 5: </t>
  </si>
  <si>
    <t xml:space="preserve">ATIVIDADE 6: </t>
  </si>
  <si>
    <t xml:space="preserve">ATIVIDADE 7: </t>
  </si>
  <si>
    <t>FUNDO IRATAPURU - 2020</t>
  </si>
  <si>
    <t>CNPJ</t>
  </si>
  <si>
    <t>F. IRATAPURU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</si>
</sst>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&quot;R$&quot;\ #,##0.00"/>
  </numFmts>
  <fonts count="26" x14ac:knownFonts="1">
    <font>
      <sz val="11"/>
      <color theme="1" tint="0.2499465926084170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6.5"/>
      <color theme="4"/>
      <name val="Trebuchet MS"/>
      <family val="2"/>
      <scheme val="minor"/>
    </font>
    <font>
      <sz val="11"/>
      <color theme="1" tint="0.24994659260841701"/>
      <name val="Trebuchet MS"/>
      <family val="2"/>
      <scheme val="minor"/>
    </font>
    <font>
      <sz val="11"/>
      <color theme="4" tint="-0.24994659260841701"/>
      <name val="Sylfaen"/>
      <family val="1"/>
      <scheme val="major"/>
    </font>
    <font>
      <sz val="11"/>
      <name val="Sylfaen"/>
      <family val="1"/>
      <scheme val="major"/>
    </font>
    <font>
      <sz val="16.5"/>
      <color theme="4" tint="-0.24994659260841701"/>
      <name val="Trebuchet MS"/>
      <family val="2"/>
      <scheme val="minor"/>
    </font>
    <font>
      <b/>
      <sz val="11"/>
      <color theme="4" tint="-0.24994659260841701"/>
      <name val="Trebuchet MS"/>
      <family val="2"/>
      <scheme val="minor"/>
    </font>
    <font>
      <sz val="11"/>
      <color theme="1" tint="0.34998626667073579"/>
      <name val="Sylfaen"/>
      <family val="1"/>
      <scheme val="major"/>
    </font>
    <font>
      <sz val="11"/>
      <color theme="1" tint="0.34998626667073579"/>
      <name val="Trebuchet MS"/>
      <family val="2"/>
      <scheme val="minor"/>
    </font>
    <font>
      <sz val="11"/>
      <color theme="2" tint="-0.749961851863155"/>
      <name val="Sylfaen"/>
      <family val="1"/>
      <scheme val="major"/>
    </font>
    <font>
      <sz val="27"/>
      <color theme="4"/>
      <name val="Sylfaen"/>
      <family val="1"/>
      <scheme val="maj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sz val="11"/>
      <color rgb="FFFF0000"/>
      <name val="Trebuchet MS"/>
      <family val="2"/>
      <scheme val="minor"/>
    </font>
    <font>
      <sz val="11"/>
      <color theme="0"/>
      <name val="Trebuchet MS"/>
      <family val="2"/>
      <scheme val="minor"/>
    </font>
    <font>
      <sz val="12"/>
      <color theme="4" tint="-0.24994659260841701"/>
      <name val="Trebuchet MS"/>
      <family val="2"/>
      <scheme val="minor"/>
    </font>
    <font>
      <sz val="12"/>
      <color theme="1" tint="0.34998626667073579"/>
      <name val="Trebuchet MS"/>
      <family val="2"/>
      <scheme val="minor"/>
    </font>
    <font>
      <b/>
      <sz val="11"/>
      <color theme="1" tint="0.24994659260841701"/>
      <name val="Trebuchet MS"/>
      <family val="2"/>
      <scheme val="minor"/>
    </font>
    <font>
      <b/>
      <sz val="12"/>
      <color theme="0"/>
      <name val="Trebuchet MS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double">
        <color theme="0" tint="-0.34998626667073579"/>
      </bottom>
      <diagonal/>
    </border>
    <border>
      <left/>
      <right style="thin">
        <color theme="0" tint="-0.34998626667073579"/>
      </right>
      <top/>
      <bottom style="double">
        <color theme="0" tint="-0.34998626667073579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49">
    <xf numFmtId="0" fontId="0" fillId="0" borderId="0">
      <alignment horizontal="left" wrapText="1" indent="1"/>
    </xf>
    <xf numFmtId="0" fontId="11" fillId="0" borderId="0" applyNumberFormat="0" applyFill="0" applyBorder="0" applyProtection="0">
      <alignment horizontal="left" vertical="center"/>
    </xf>
    <xf numFmtId="0" fontId="8" fillId="0" borderId="1" applyNumberFormat="0" applyFill="0" applyProtection="0">
      <alignment vertical="center"/>
    </xf>
    <xf numFmtId="0" fontId="5" fillId="0" borderId="0" applyNumberFormat="0" applyFont="0" applyFill="0" applyBorder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6" fillId="0" borderId="0" applyFill="0" applyBorder="0" applyProtection="0">
      <alignment horizontal="left" vertical="top"/>
    </xf>
    <xf numFmtId="166" fontId="3" fillId="0" borderId="0" applyFill="0" applyBorder="0" applyProtection="0">
      <alignment horizontal="right" indent="1"/>
    </xf>
    <xf numFmtId="9" fontId="3" fillId="0" borderId="0" applyFill="0" applyBorder="0" applyAlignment="0" applyProtection="0"/>
    <xf numFmtId="14" fontId="3" fillId="0" borderId="0" applyFont="0" applyFill="0" applyBorder="0">
      <alignment horizontal="right" indent="1"/>
    </xf>
    <xf numFmtId="0" fontId="3" fillId="0" borderId="0" applyNumberFormat="0" applyFont="0" applyFill="0" applyBorder="0">
      <alignment horizontal="center"/>
    </xf>
    <xf numFmtId="0" fontId="9" fillId="0" borderId="0" applyNumberFormat="0" applyFill="0" applyBorder="0" applyProtection="0">
      <alignment horizontal="left"/>
    </xf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2" applyNumberFormat="0" applyAlignment="0" applyProtection="0"/>
    <xf numFmtId="0" fontId="16" fillId="6" borderId="3" applyNumberFormat="0" applyAlignment="0" applyProtection="0"/>
    <xf numFmtId="0" fontId="17" fillId="6" borderId="2" applyNumberFormat="0" applyAlignment="0" applyProtection="0"/>
    <xf numFmtId="0" fontId="18" fillId="0" borderId="4" applyNumberFormat="0" applyFill="0" applyAlignment="0" applyProtection="0"/>
    <xf numFmtId="0" fontId="19" fillId="7" borderId="5" applyNumberFormat="0" applyAlignment="0" applyProtection="0"/>
    <xf numFmtId="0" fontId="20" fillId="0" borderId="0" applyNumberFormat="0" applyFill="0" applyBorder="0" applyAlignment="0" applyProtection="0"/>
    <xf numFmtId="0" fontId="3" fillId="8" borderId="6" applyNumberFormat="0" applyFont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>
      <alignment horizontal="left" wrapText="1" indent="1"/>
    </xf>
    <xf numFmtId="14" fontId="0" fillId="0" borderId="0" xfId="12" applyFont="1">
      <alignment horizontal="right" indent="1"/>
    </xf>
    <xf numFmtId="0" fontId="9" fillId="0" borderId="0" xfId="14">
      <alignment horizontal="left"/>
    </xf>
    <xf numFmtId="0" fontId="0" fillId="0" borderId="0" xfId="0" applyAlignment="1">
      <alignment horizontal="center" wrapText="1"/>
    </xf>
    <xf numFmtId="0" fontId="0" fillId="0" borderId="0" xfId="13" applyFont="1">
      <alignment horizontal="center"/>
    </xf>
    <xf numFmtId="0" fontId="9" fillId="0" borderId="0" xfId="14" applyAlignment="1"/>
    <xf numFmtId="0" fontId="8" fillId="0" borderId="1" xfId="2">
      <alignment vertical="center"/>
    </xf>
    <xf numFmtId="0" fontId="23" fillId="0" borderId="7" xfId="14" applyFont="1" applyBorder="1" applyAlignment="1"/>
    <xf numFmtId="0" fontId="23" fillId="0" borderId="0" xfId="14" applyFont="1" applyAlignment="1"/>
    <xf numFmtId="166" fontId="22" fillId="0" borderId="0" xfId="9" applyFont="1" applyAlignment="1">
      <alignment horizontal="left"/>
    </xf>
    <xf numFmtId="166" fontId="3" fillId="0" borderId="8" xfId="10" applyBorder="1">
      <alignment horizontal="right" indent="1"/>
    </xf>
    <xf numFmtId="0" fontId="0" fillId="0" borderId="8" xfId="0" applyBorder="1">
      <alignment horizontal="left" wrapText="1" indent="1"/>
    </xf>
    <xf numFmtId="166" fontId="22" fillId="0" borderId="0" xfId="9" applyFont="1" applyAlignment="1">
      <alignment horizontal="center"/>
    </xf>
    <xf numFmtId="166" fontId="22" fillId="0" borderId="7" xfId="9" applyFont="1" applyBorder="1" applyAlignment="1">
      <alignment horizontal="left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4" fillId="0" borderId="9" xfId="0" applyFont="1" applyBorder="1" applyAlignment="1">
      <alignment horizontal="center" wrapText="1"/>
    </xf>
    <xf numFmtId="166" fontId="3" fillId="0" borderId="0" xfId="10">
      <alignment horizontal="right" indent="1"/>
    </xf>
    <xf numFmtId="166" fontId="0" fillId="0" borderId="0" xfId="0" applyNumberFormat="1" applyAlignment="1">
      <alignment horizontal="right" wrapText="1" indent="1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 wrapText="1"/>
    </xf>
    <xf numFmtId="166" fontId="0" fillId="0" borderId="11" xfId="0" applyNumberFormat="1" applyBorder="1" applyAlignment="1">
      <alignment horizontal="center" wrapText="1"/>
    </xf>
    <xf numFmtId="0" fontId="0" fillId="0" borderId="0" xfId="0" applyAlignment="1">
      <alignment wrapText="1"/>
    </xf>
    <xf numFmtId="166" fontId="2" fillId="0" borderId="0" xfId="9" applyFont="1">
      <alignment horizontal="left" vertical="top"/>
    </xf>
    <xf numFmtId="0" fontId="8" fillId="0" borderId="7" xfId="2" applyBorder="1">
      <alignment vertical="center"/>
    </xf>
    <xf numFmtId="0" fontId="11" fillId="0" borderId="0" xfId="1" applyAlignment="1">
      <alignment horizontal="center" vertical="center"/>
    </xf>
    <xf numFmtId="0" fontId="25" fillId="33" borderId="13" xfId="14" applyFont="1" applyFill="1" applyBorder="1" applyAlignment="1">
      <alignment horizontal="center"/>
    </xf>
    <xf numFmtId="0" fontId="25" fillId="33" borderId="14" xfId="14" applyFont="1" applyFill="1" applyBorder="1" applyAlignment="1">
      <alignment horizontal="center"/>
    </xf>
    <xf numFmtId="0" fontId="25" fillId="33" borderId="15" xfId="14" applyFont="1" applyFill="1" applyBorder="1" applyAlignment="1">
      <alignment horizontal="center"/>
    </xf>
    <xf numFmtId="0" fontId="8" fillId="0" borderId="1" xfId="2" applyAlignment="1">
      <alignment horizontal="center" vertical="center"/>
    </xf>
  </cellXfs>
  <cellStyles count="49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5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Código de verificação" xfId="13"/>
    <cellStyle name="Data" xfId="12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8" builtinId="20" customBuiltin="1"/>
    <cellStyle name="Incorreto" xfId="16" builtinId="27" customBuiltin="1"/>
    <cellStyle name="Moeda" xfId="9" builtinId="4" customBuiltin="1"/>
    <cellStyle name="Moeda [0]" xfId="10" builtinId="7" customBuiltin="1"/>
    <cellStyle name="Neutra" xfId="17" builtinId="28" customBuiltin="1"/>
    <cellStyle name="Normal" xfId="0" builtinId="0" customBuiltin="1"/>
    <cellStyle name="Nota" xfId="24" builtinId="10" customBuiltin="1"/>
    <cellStyle name="Porcentagem" xfId="11" builtinId="5" customBuiltin="1"/>
    <cellStyle name="Saída" xfId="19" builtinId="21" customBuiltin="1"/>
    <cellStyle name="Separador de milhares [0]" xfId="8" builtinId="6" customBuiltin="1"/>
    <cellStyle name="Texto de Aviso" xfId="23" builtinId="11" customBuiltin="1"/>
    <cellStyle name="Texto Explicativo" xfId="14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6" builtinId="25" customBuiltin="1"/>
    <cellStyle name="Vírgula" xfId="7" builtinId="3" customBuiltin="1"/>
  </cellStyles>
  <dxfs count="95"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/>
        <bottom style="double">
          <color theme="0" tint="-0.34998626667073579"/>
        </bottom>
      </border>
    </dxf>
    <dxf>
      <numFmt numFmtId="166" formatCode="&quot;R$&quot;\ #,##0.0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/>
        <bottom style="double">
          <color theme="0" tint="-0.34998626667073579"/>
        </bottom>
      </border>
    </dxf>
    <dxf>
      <numFmt numFmtId="166" formatCode="&quot;R$&quot;\ #,##0.0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/>
        <bottom style="double">
          <color theme="0" tint="-0.34998626667073579"/>
        </bottom>
      </border>
    </dxf>
    <dxf>
      <numFmt numFmtId="166" formatCode="&quot;R$&quot;\ #,##0.0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/>
        <bottom style="double">
          <color theme="0" tint="-0.34998626667073579"/>
        </bottom>
      </border>
    </dxf>
    <dxf>
      <numFmt numFmtId="166" formatCode="&quot;R$&quot;\ #,##0.0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/>
        <bottom style="double">
          <color theme="0" tint="-0.34998626667073579"/>
        </bottom>
      </border>
    </dxf>
    <dxf>
      <numFmt numFmtId="166" formatCode="&quot;R$&quot;\ #,##0.0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/>
        <bottom style="double">
          <color theme="0" tint="-0.34998626667073579"/>
        </bottom>
      </border>
    </dxf>
    <dxf>
      <numFmt numFmtId="166" formatCode="&quot;R$&quot;\ #,##0.0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numFmt numFmtId="166" formatCode="&quot;R$&quot;\ #,##0.00"/>
      <alignment horizontal="center" vertical="bottom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/>
        <bottom style="double">
          <color theme="0" tint="-0.34998626667073579"/>
        </bottom>
      </border>
    </dxf>
    <dxf>
      <numFmt numFmtId="166" formatCode="&quot;R$&quot;\ #,##0.0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double">
          <color theme="0" tint="-0.34998626667073579"/>
        </bottom>
      </border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66" formatCode="&quot;R$&quot;\ #,##0.00"/>
    </dxf>
    <dxf>
      <border diagonalUp="0" diagonalDown="0">
        <left/>
        <right style="thin">
          <color theme="0" tint="-0.34998626667073579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color rgb="FFFF0000"/>
      </font>
    </dxf>
    <dxf>
      <font>
        <color rgb="FFFF0000"/>
      </font>
    </dxf>
    <dxf>
      <numFmt numFmtId="166" formatCode="&quot;R$&quot;\ #,##0.00"/>
    </dxf>
    <dxf>
      <border diagonalUp="0" diagonalDown="0">
        <left/>
        <right style="thin">
          <color theme="0" tint="-0.34998626667073579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color rgb="FFFF0000"/>
      </font>
    </dxf>
    <dxf>
      <font>
        <color rgb="FFFF0000"/>
      </font>
    </dxf>
    <dxf>
      <numFmt numFmtId="166" formatCode="&quot;R$&quot;\ #,##0.00"/>
    </dxf>
    <dxf>
      <border diagonalUp="0" diagonalDown="0">
        <left/>
        <right style="thin">
          <color theme="0" tint="-0.34998626667073579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color rgb="FFFF0000"/>
      </font>
    </dxf>
    <dxf>
      <font>
        <color rgb="FFFF0000"/>
      </font>
    </dxf>
    <dxf>
      <numFmt numFmtId="166" formatCode="&quot;R$&quot;\ #,##0.00"/>
    </dxf>
    <dxf>
      <border diagonalUp="0" diagonalDown="0">
        <left/>
        <right style="thin">
          <color theme="0" tint="-0.34998626667073579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color rgb="FFFF0000"/>
      </font>
    </dxf>
    <dxf>
      <font>
        <color rgb="FFFF0000"/>
      </font>
    </dxf>
    <dxf>
      <numFmt numFmtId="166" formatCode="&quot;R$&quot;\ #,##0.00"/>
    </dxf>
    <dxf>
      <border diagonalUp="0" diagonalDown="0">
        <left/>
        <right style="thin">
          <color theme="0" tint="-0.34998626667073579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color rgb="FFFF0000"/>
      </font>
    </dxf>
    <dxf>
      <font>
        <color rgb="FFFF0000"/>
      </font>
    </dxf>
    <dxf>
      <numFmt numFmtId="166" formatCode="&quot;R$&quot;\ #,##0.00"/>
    </dxf>
    <dxf>
      <border diagonalUp="0" diagonalDown="0">
        <left/>
        <right style="thin">
          <color theme="0" tint="-0.34998626667073579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color rgb="FFFF0000"/>
      </font>
    </dxf>
    <dxf>
      <font>
        <color rgb="FFFF0000"/>
      </font>
    </dxf>
    <dxf>
      <numFmt numFmtId="166" formatCode="&quot;R$&quot;\ #,##0.00"/>
    </dxf>
    <dxf>
      <border diagonalUp="0" diagonalDown="0">
        <left/>
        <right style="thin">
          <color theme="0" tint="-0.34998626667073579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Trebuchet MS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color rgb="FFFF0000"/>
      </font>
    </dxf>
    <dxf>
      <font>
        <color rgb="FFFF0000"/>
      </font>
    </dxf>
    <dxf>
      <fill>
        <patternFill>
          <bgColor theme="2"/>
        </patternFill>
      </fill>
    </dxf>
    <dxf>
      <font>
        <b/>
        <i val="0"/>
        <color theme="4" tint="-0.24994659260841701"/>
      </font>
      <border>
        <top style="thick">
          <color theme="2" tint="-0.24994659260841701"/>
        </top>
      </border>
    </dxf>
    <dxf>
      <font>
        <color theme="1" tint="0.24994659260841701"/>
      </font>
      <border>
        <bottom style="medium">
          <color theme="2" tint="-0.24994659260841701"/>
        </bottom>
      </border>
    </dxf>
    <dxf>
      <font>
        <color theme="1" tint="0.24994659260841701"/>
      </font>
    </dxf>
  </dxfs>
  <tableStyles count="1" defaultTableStyle="Registro de cheques" defaultPivotStyle="PivotStyleLight16">
    <tableStyle name="Registro de cheques" pivot="0" count="4">
      <tableStyleElement type="wholeTable" dxfId="94"/>
      <tableStyleElement type="headerRow" dxfId="93"/>
      <tableStyleElement type="totalRow" dxfId="92"/>
      <tableStyleElement type="secondRowStripe" dxfId="9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8" name="RegistroDeCheques5389" displayName="RegistroDeCheques5389" ref="B9:J18" totalsRowCount="1" headerRowDxfId="88">
  <autoFilter ref="B9:J17"/>
  <tableColumns count="9">
    <tableColumn id="2" name="CATEGORIA" dataDxfId="87" totalsRowDxfId="34" dataCellStyle="Código de verificação"/>
    <tableColumn id="7" name="DESCRIÇÃO" dataCellStyle="Data"/>
    <tableColumn id="9" name="CREDOR" dataDxfId="86" dataCellStyle="Data"/>
    <tableColumn id="3" name="DATA PGTO"/>
    <tableColumn id="8" name="COMPROVANTE FISCAL" dataDxfId="85"/>
    <tableColumn id="1" name="CNPJ" totalsRowLabel="Totais" totalsRowDxfId="33"/>
    <tableColumn id="4" name="F. IRATAPURU" totalsRowFunction="sum" totalsRowDxfId="32"/>
    <tableColumn id="5" name="CTP" totalsRowFunction="custom" dataDxfId="84" totalsRowDxfId="31" dataCellStyle="Moeda [0]">
      <totalsRowFormula>SUM(RegistroDeCheques5389[CTP])</totalsRowFormula>
    </tableColumn>
    <tableColumn id="6" name="TOTAL" totalsRowFunction="custom" dataDxfId="83" totalsRowDxfId="30" dataCellStyle="Moeda [0]">
      <calculatedColumnFormula>RegistroDeCheques5389[[#This Row],[F. IRATAPURU]]+I10</calculatedColumnFormula>
      <totalsRowFormula>SUM(RegistroDeCheques5389[TOTAL])</totalsRowFormula>
    </tableColumn>
  </tableColumns>
  <tableStyleInfo name="Registro de cheques" showFirstColumn="0" showLastColumn="0" showRowStripes="1" showColumnStripes="0"/>
  <extLst>
    <ext xmlns:x14="http://schemas.microsoft.com/office/spreadsheetml/2009/9/main" uri="{504A1905-F514-4f6f-8877-14C23A59335A}">
      <x14:table altTextSummary="Tabela com o número de cheques ou código, data, transação, descrição, saque e depósito. O saldo é calculado automaticamente."/>
    </ext>
  </extLst>
</table>
</file>

<file path=xl/tables/table2.xml><?xml version="1.0" encoding="utf-8"?>
<table xmlns="http://schemas.openxmlformats.org/spreadsheetml/2006/main" id="9" name="RegistroDeCheques53810" displayName="RegistroDeCheques53810" ref="B9:J18" totalsRowCount="1" headerRowDxfId="80">
  <autoFilter ref="B9:J17"/>
  <tableColumns count="9">
    <tableColumn id="2" name="CATEGORIA" dataDxfId="79" totalsRowDxfId="29" dataCellStyle="Código de verificação"/>
    <tableColumn id="7" name="DESCRIÇÃO" dataCellStyle="Data"/>
    <tableColumn id="9" name="CREDOR" dataDxfId="78" dataCellStyle="Data"/>
    <tableColumn id="3" name="DATA PGTO"/>
    <tableColumn id="8" name="COMPROVANTE FISCAL" dataDxfId="77"/>
    <tableColumn id="1" name="CNPJ" totalsRowLabel="Totais" totalsRowDxfId="28"/>
    <tableColumn id="4" name="F. IRATAPURU" totalsRowFunction="sum" totalsRowDxfId="27"/>
    <tableColumn id="5" name="CTP" totalsRowFunction="custom" dataDxfId="76" totalsRowDxfId="26" dataCellStyle="Moeda [0]">
      <totalsRowFormula>SUM(RegistroDeCheques53810[CTP])</totalsRowFormula>
    </tableColumn>
    <tableColumn id="6" name="TOTAL" totalsRowFunction="custom" dataDxfId="75" totalsRowDxfId="25" dataCellStyle="Moeda [0]">
      <calculatedColumnFormula>RegistroDeCheques53810[[#This Row],[F. IRATAPURU]]+I10</calculatedColumnFormula>
      <totalsRowFormula>SUM(RegistroDeCheques53810[TOTAL])</totalsRowFormula>
    </tableColumn>
  </tableColumns>
  <tableStyleInfo name="Registro de cheques" showFirstColumn="0" showLastColumn="0" showRowStripes="1" showColumnStripes="0"/>
  <extLst>
    <ext xmlns:x14="http://schemas.microsoft.com/office/spreadsheetml/2009/9/main" uri="{504A1905-F514-4f6f-8877-14C23A59335A}">
      <x14:table altTextSummary="Tabela com o número de cheques ou código, data, transação, descrição, saque e depósito. O saldo é calculado automaticamente."/>
    </ext>
  </extLst>
</table>
</file>

<file path=xl/tables/table3.xml><?xml version="1.0" encoding="utf-8"?>
<table xmlns="http://schemas.openxmlformats.org/spreadsheetml/2006/main" id="10" name="RegistroDeCheques53811" displayName="RegistroDeCheques53811" ref="B9:J18" totalsRowCount="1" headerRowDxfId="72">
  <autoFilter ref="B9:J17"/>
  <tableColumns count="9">
    <tableColumn id="2" name="CATEGORIA" dataDxfId="71" totalsRowDxfId="24" dataCellStyle="Código de verificação"/>
    <tableColumn id="7" name="DESCRIÇÃO" dataCellStyle="Data"/>
    <tableColumn id="9" name="CREDOR" dataDxfId="70" dataCellStyle="Data"/>
    <tableColumn id="3" name="DATA PGTO"/>
    <tableColumn id="8" name="COMPROVANTE FISCAL" dataDxfId="69"/>
    <tableColumn id="1" name="CNPJ" totalsRowLabel="Totais" totalsRowDxfId="23"/>
    <tableColumn id="4" name="F. IRATAPURU" totalsRowFunction="sum" totalsRowDxfId="22"/>
    <tableColumn id="5" name="CTP" totalsRowFunction="custom" dataDxfId="68" totalsRowDxfId="21" dataCellStyle="Moeda [0]">
      <totalsRowFormula>SUM(RegistroDeCheques53811[CTP])</totalsRowFormula>
    </tableColumn>
    <tableColumn id="6" name="TOTAL" totalsRowFunction="custom" dataDxfId="67" totalsRowDxfId="20" dataCellStyle="Moeda [0]">
      <calculatedColumnFormula>RegistroDeCheques53811[[#This Row],[F. IRATAPURU]]+I10</calculatedColumnFormula>
      <totalsRowFormula>SUM(RegistroDeCheques53811[TOTAL])</totalsRowFormula>
    </tableColumn>
  </tableColumns>
  <tableStyleInfo name="Registro de cheques" showFirstColumn="0" showLastColumn="0" showRowStripes="1" showColumnStripes="0"/>
  <extLst>
    <ext xmlns:x14="http://schemas.microsoft.com/office/spreadsheetml/2009/9/main" uri="{504A1905-F514-4f6f-8877-14C23A59335A}">
      <x14:table altTextSummary="Tabela com o número de cheques ou código, data, transação, descrição, saque e depósito. O saldo é calculado automaticamente."/>
    </ext>
  </extLst>
</table>
</file>

<file path=xl/tables/table4.xml><?xml version="1.0" encoding="utf-8"?>
<table xmlns="http://schemas.openxmlformats.org/spreadsheetml/2006/main" id="11" name="RegistroDeCheques53812" displayName="RegistroDeCheques53812" ref="B9:J18" totalsRowCount="1" headerRowDxfId="64">
  <autoFilter ref="B9:J17"/>
  <tableColumns count="9">
    <tableColumn id="2" name="CATEGORIA" dataDxfId="63" totalsRowDxfId="19" dataCellStyle="Código de verificação"/>
    <tableColumn id="7" name="DESCRIÇÃO" dataCellStyle="Data"/>
    <tableColumn id="9" name="CREDOR" dataDxfId="62" dataCellStyle="Data"/>
    <tableColumn id="3" name="DATA PGTO"/>
    <tableColumn id="8" name="COMPROVANTE FISCAL" dataDxfId="61"/>
    <tableColumn id="1" name="CNPJ" totalsRowLabel="Totais" totalsRowDxfId="18"/>
    <tableColumn id="4" name="F. IRATAPURU" totalsRowFunction="sum" totalsRowDxfId="17"/>
    <tableColumn id="5" name="CTP" totalsRowFunction="custom" dataDxfId="60" totalsRowDxfId="16" dataCellStyle="Moeda [0]">
      <totalsRowFormula>SUM(RegistroDeCheques53812[CTP])</totalsRowFormula>
    </tableColumn>
    <tableColumn id="6" name="TOTAL" totalsRowFunction="custom" dataDxfId="59" totalsRowDxfId="15" dataCellStyle="Moeda [0]">
      <calculatedColumnFormula>RegistroDeCheques53812[[#This Row],[F. IRATAPURU]]+I10</calculatedColumnFormula>
      <totalsRowFormula>SUM(RegistroDeCheques53812[TOTAL])</totalsRowFormula>
    </tableColumn>
  </tableColumns>
  <tableStyleInfo name="Registro de cheques" showFirstColumn="0" showLastColumn="0" showRowStripes="1" showColumnStripes="0"/>
  <extLst>
    <ext xmlns:x14="http://schemas.microsoft.com/office/spreadsheetml/2009/9/main" uri="{504A1905-F514-4f6f-8877-14C23A59335A}">
      <x14:table altTextSummary="Tabela com o número de cheques ou código, data, transação, descrição, saque e depósito. O saldo é calculado automaticamente."/>
    </ext>
  </extLst>
</table>
</file>

<file path=xl/tables/table5.xml><?xml version="1.0" encoding="utf-8"?>
<table xmlns="http://schemas.openxmlformats.org/spreadsheetml/2006/main" id="12" name="RegistroDeCheques53813" displayName="RegistroDeCheques53813" ref="B9:J18" totalsRowCount="1" headerRowDxfId="56">
  <autoFilter ref="B9:J17"/>
  <tableColumns count="9">
    <tableColumn id="2" name="CATEGORIA" dataDxfId="55" totalsRowDxfId="14" dataCellStyle="Código de verificação"/>
    <tableColumn id="7" name="DESCRIÇÃO" dataCellStyle="Data"/>
    <tableColumn id="9" name="CREDOR" dataDxfId="54" dataCellStyle="Data"/>
    <tableColumn id="3" name="DATA PGTO"/>
    <tableColumn id="8" name="COMPROVANTE FISCAL" dataDxfId="53"/>
    <tableColumn id="1" name="CNPJ" totalsRowLabel="Totais" totalsRowDxfId="13"/>
    <tableColumn id="4" name="F. IRATAPURU" totalsRowFunction="sum" totalsRowDxfId="12"/>
    <tableColumn id="5" name="CTP" totalsRowFunction="custom" dataDxfId="52" totalsRowDxfId="11" dataCellStyle="Moeda [0]">
      <totalsRowFormula>SUM(RegistroDeCheques53813[CTP])</totalsRowFormula>
    </tableColumn>
    <tableColumn id="6" name="TOTAL" totalsRowFunction="custom" dataDxfId="51" totalsRowDxfId="10" dataCellStyle="Moeda [0]">
      <calculatedColumnFormula>RegistroDeCheques53813[[#This Row],[F. IRATAPURU]]+I10</calculatedColumnFormula>
      <totalsRowFormula>SUM(RegistroDeCheques53813[TOTAL])</totalsRowFormula>
    </tableColumn>
  </tableColumns>
  <tableStyleInfo name="Registro de cheques" showFirstColumn="0" showLastColumn="0" showRowStripes="1" showColumnStripes="0"/>
  <extLst>
    <ext xmlns:x14="http://schemas.microsoft.com/office/spreadsheetml/2009/9/main" uri="{504A1905-F514-4f6f-8877-14C23A59335A}">
      <x14:table altTextSummary="Tabela com o número de cheques ou código, data, transação, descrição, saque e depósito. O saldo é calculado automaticamente."/>
    </ext>
  </extLst>
</table>
</file>

<file path=xl/tables/table6.xml><?xml version="1.0" encoding="utf-8"?>
<table xmlns="http://schemas.openxmlformats.org/spreadsheetml/2006/main" id="13" name="RegistroDeCheques53814" displayName="RegistroDeCheques53814" ref="B9:J18" totalsRowCount="1" headerRowDxfId="48">
  <autoFilter ref="B9:J17"/>
  <tableColumns count="9">
    <tableColumn id="2" name="CATEGORIA" dataDxfId="47" totalsRowDxfId="9" dataCellStyle="Código de verificação"/>
    <tableColumn id="7" name="DESCRIÇÃO" dataCellStyle="Data"/>
    <tableColumn id="9" name="CREDOR" dataDxfId="46" dataCellStyle="Data"/>
    <tableColumn id="3" name="DATA PGTO"/>
    <tableColumn id="8" name="COMPROVANTE FISCAL" dataDxfId="45"/>
    <tableColumn id="1" name="CNPJ" totalsRowLabel="Totais" totalsRowDxfId="8"/>
    <tableColumn id="4" name="F. IRATAPURU" totalsRowFunction="sum" totalsRowDxfId="7"/>
    <tableColumn id="5" name="CTP" totalsRowFunction="custom" dataDxfId="44" totalsRowDxfId="6" dataCellStyle="Moeda [0]">
      <totalsRowFormula>SUM(RegistroDeCheques53814[CTP])</totalsRowFormula>
    </tableColumn>
    <tableColumn id="6" name="TOTAL" totalsRowFunction="custom" dataDxfId="43" totalsRowDxfId="5" dataCellStyle="Moeda [0]">
      <calculatedColumnFormula>RegistroDeCheques53814[[#This Row],[F. IRATAPURU]]+I10</calculatedColumnFormula>
      <totalsRowFormula>SUM(RegistroDeCheques53814[TOTAL])</totalsRowFormula>
    </tableColumn>
  </tableColumns>
  <tableStyleInfo name="Registro de cheques" showFirstColumn="0" showLastColumn="0" showRowStripes="1" showColumnStripes="0"/>
  <extLst>
    <ext xmlns:x14="http://schemas.microsoft.com/office/spreadsheetml/2009/9/main" uri="{504A1905-F514-4f6f-8877-14C23A59335A}">
      <x14:table altTextSummary="Tabela com o número de cheques ou código, data, transação, descrição, saque e depósito. O saldo é calculado automaticamente."/>
    </ext>
  </extLst>
</table>
</file>

<file path=xl/tables/table7.xml><?xml version="1.0" encoding="utf-8"?>
<table xmlns="http://schemas.openxmlformats.org/spreadsheetml/2006/main" id="7" name="RegistroDeCheques538" displayName="RegistroDeCheques538" ref="B9:J18" totalsRowCount="1" headerRowDxfId="40">
  <autoFilter ref="B9:J17"/>
  <tableColumns count="9">
    <tableColumn id="2" name="CATEGORIA" dataDxfId="39" totalsRowDxfId="4" dataCellStyle="Código de verificação"/>
    <tableColumn id="7" name="DESCRIÇÃO" dataCellStyle="Data"/>
    <tableColumn id="9" name="CREDOR" dataDxfId="38" dataCellStyle="Data"/>
    <tableColumn id="3" name="DATA PGTO"/>
    <tableColumn id="8" name="COMPROVANTE FISCAL" dataDxfId="37"/>
    <tableColumn id="1" name="CNPJ" totalsRowLabel="Totais" totalsRowDxfId="3"/>
    <tableColumn id="4" name="F. IRATAPURU" totalsRowFunction="sum" totalsRowDxfId="2"/>
    <tableColumn id="5" name="CTP" totalsRowFunction="custom" dataDxfId="36" totalsRowDxfId="1" dataCellStyle="Moeda [0]">
      <totalsRowFormula>SUM(RegistroDeCheques538[CTP])</totalsRowFormula>
    </tableColumn>
    <tableColumn id="6" name="TOTAL" totalsRowFunction="custom" dataDxfId="35" totalsRowDxfId="0" dataCellStyle="Moeda [0]">
      <calculatedColumnFormula>RegistroDeCheques538[[#This Row],[F. IRATAPURU]]+I10</calculatedColumnFormula>
      <totalsRowFormula>SUM(RegistroDeCheques538[TOTAL])</totalsRowFormula>
    </tableColumn>
  </tableColumns>
  <tableStyleInfo name="Registro de cheques" showFirstColumn="0" showLastColumn="0" showRowStripes="1" showColumnStripes="0"/>
  <extLst>
    <ext xmlns:x14="http://schemas.microsoft.com/office/spreadsheetml/2009/9/main" uri="{504A1905-F514-4f6f-8877-14C23A59335A}">
      <x14:table altTextSummary="Tabela com o número de cheques ou código, data, transação, descrição, saque e depósito. O saldo é calculado automaticamente."/>
    </ext>
  </extLst>
</table>
</file>

<file path=xl/theme/theme1.xml><?xml version="1.0" encoding="utf-8"?>
<a:theme xmlns:a="http://schemas.openxmlformats.org/drawingml/2006/main" name="Office Theme">
  <a:themeElements>
    <a:clrScheme name="Check Register">
      <a:dk1>
        <a:sysClr val="windowText" lastClr="000000"/>
      </a:dk1>
      <a:lt1>
        <a:sysClr val="window" lastClr="FFFFFF"/>
      </a:lt1>
      <a:dk2>
        <a:srgbClr val="404040"/>
      </a:dk2>
      <a:lt2>
        <a:srgbClr val="F6F6F1"/>
      </a:lt2>
      <a:accent1>
        <a:srgbClr val="669933"/>
      </a:accent1>
      <a:accent2>
        <a:srgbClr val="E69216"/>
      </a:accent2>
      <a:accent3>
        <a:srgbClr val="609FC2"/>
      </a:accent3>
      <a:accent4>
        <a:srgbClr val="E6B819"/>
      </a:accent4>
      <a:accent5>
        <a:srgbClr val="DA695B"/>
      </a:accent5>
      <a:accent6>
        <a:srgbClr val="956895"/>
      </a:accent6>
      <a:hlink>
        <a:srgbClr val="609FC2"/>
      </a:hlink>
      <a:folHlink>
        <a:srgbClr val="956895"/>
      </a:folHlink>
    </a:clrScheme>
    <a:fontScheme name="Check Register">
      <a:majorFont>
        <a:latin typeface="Sylfaen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B1:K20"/>
  <sheetViews>
    <sheetView showGridLines="0" zoomScale="85" zoomScaleNormal="85" workbookViewId="0">
      <selection activeCell="D2" sqref="D2:G2"/>
    </sheetView>
  </sheetViews>
  <sheetFormatPr defaultColWidth="15.625" defaultRowHeight="16.5" x14ac:dyDescent="0.3"/>
  <cols>
    <col min="2" max="2" width="15.625" customWidth="1"/>
    <col min="10" max="10" width="16.25" bestFit="1" customWidth="1"/>
  </cols>
  <sheetData>
    <row r="1" spans="2:11" ht="36" x14ac:dyDescent="0.3">
      <c r="B1" s="25" t="s">
        <v>7</v>
      </c>
      <c r="C1" s="25"/>
      <c r="D1" s="25"/>
      <c r="E1" s="25"/>
      <c r="F1" s="25"/>
      <c r="G1" s="25"/>
      <c r="H1" s="25"/>
      <c r="I1" s="25"/>
    </row>
    <row r="2" spans="2:11" x14ac:dyDescent="0.3">
      <c r="B2" s="3"/>
      <c r="C2" s="3"/>
      <c r="D2" s="29" t="s">
        <v>18</v>
      </c>
      <c r="E2" s="29"/>
      <c r="F2" s="29"/>
      <c r="G2" s="29"/>
    </row>
    <row r="3" spans="2:11" ht="17.25" thickBot="1" x14ac:dyDescent="0.35">
      <c r="B3" s="3"/>
      <c r="C3" s="3"/>
      <c r="D3" s="6"/>
      <c r="E3" s="6"/>
      <c r="F3" s="6"/>
      <c r="G3" s="6"/>
    </row>
    <row r="4" spans="2:11" ht="18.75" thickBot="1" x14ac:dyDescent="0.4">
      <c r="B4" s="26" t="s">
        <v>8</v>
      </c>
      <c r="C4" s="27"/>
      <c r="D4" s="27"/>
      <c r="E4" s="27"/>
      <c r="F4" s="27"/>
      <c r="G4" s="27"/>
      <c r="H4" s="27"/>
      <c r="I4" s="27"/>
      <c r="J4" s="28"/>
      <c r="K4" s="8"/>
    </row>
    <row r="5" spans="2:11" x14ac:dyDescent="0.3">
      <c r="B5" s="5"/>
      <c r="C5" s="5"/>
      <c r="D5" s="5"/>
      <c r="E5" s="5"/>
      <c r="F5" s="2"/>
      <c r="G5" s="2"/>
    </row>
    <row r="6" spans="2:11" ht="18" x14ac:dyDescent="0.35">
      <c r="B6" s="8"/>
      <c r="C6" s="12"/>
      <c r="J6" s="24" t="s">
        <v>2</v>
      </c>
    </row>
    <row r="7" spans="2:11" ht="21.75" x14ac:dyDescent="0.35">
      <c r="B7" s="7" t="s">
        <v>10</v>
      </c>
      <c r="C7" s="13">
        <v>10</v>
      </c>
      <c r="E7" s="5"/>
      <c r="F7" s="2"/>
      <c r="G7" s="2"/>
      <c r="J7" s="23">
        <f>C7-RegistroDeCheques5389[[#Totals],[F. IRATAPURU]]</f>
        <v>10</v>
      </c>
    </row>
    <row r="8" spans="2:11" ht="18" x14ac:dyDescent="0.35">
      <c r="B8" s="8"/>
      <c r="C8" s="9"/>
      <c r="D8" s="5"/>
      <c r="E8" s="5"/>
      <c r="F8" s="2"/>
      <c r="G8" s="2"/>
      <c r="I8" s="22"/>
      <c r="J8" s="22"/>
      <c r="K8" s="22"/>
    </row>
    <row r="9" spans="2:11" s="3" customFormat="1" ht="33" x14ac:dyDescent="0.3">
      <c r="B9" s="3" t="s">
        <v>13</v>
      </c>
      <c r="C9" s="3" t="s">
        <v>1</v>
      </c>
      <c r="D9" s="3" t="s">
        <v>4</v>
      </c>
      <c r="E9" s="3" t="s">
        <v>3</v>
      </c>
      <c r="F9" s="3" t="s">
        <v>14</v>
      </c>
      <c r="G9" s="3" t="s">
        <v>19</v>
      </c>
      <c r="H9" s="14" t="s">
        <v>20</v>
      </c>
      <c r="I9" s="15" t="s">
        <v>5</v>
      </c>
      <c r="J9" s="16" t="s">
        <v>6</v>
      </c>
    </row>
    <row r="10" spans="2:11" x14ac:dyDescent="0.3">
      <c r="B10" s="4"/>
      <c r="C10" s="1"/>
      <c r="D10" s="1"/>
      <c r="H10" s="17"/>
      <c r="I10" s="10"/>
      <c r="J10" s="17">
        <f>RegistroDeCheques5389[[#This Row],[F. IRATAPURU]]+I10</f>
        <v>0</v>
      </c>
    </row>
    <row r="11" spans="2:11" x14ac:dyDescent="0.3">
      <c r="B11" s="4"/>
      <c r="C11" s="1"/>
      <c r="D11" s="1"/>
      <c r="H11" s="17"/>
      <c r="I11" s="10"/>
      <c r="J11" s="17">
        <f>RegistroDeCheques5389[[#This Row],[F. IRATAPURU]]+I11</f>
        <v>0</v>
      </c>
    </row>
    <row r="12" spans="2:11" x14ac:dyDescent="0.3">
      <c r="B12" s="4"/>
      <c r="C12" s="1"/>
      <c r="D12" s="1"/>
      <c r="H12" s="17"/>
      <c r="I12" s="10"/>
      <c r="J12" s="17">
        <f>RegistroDeCheques5389[[#This Row],[F. IRATAPURU]]+I12</f>
        <v>0</v>
      </c>
    </row>
    <row r="13" spans="2:11" x14ac:dyDescent="0.3">
      <c r="B13" s="4"/>
      <c r="C13" s="1"/>
      <c r="D13" s="1"/>
      <c r="H13" s="17"/>
      <c r="I13" s="10"/>
      <c r="J13" s="17">
        <f>RegistroDeCheques5389[[#This Row],[F. IRATAPURU]]+I13</f>
        <v>0</v>
      </c>
    </row>
    <row r="14" spans="2:11" x14ac:dyDescent="0.3">
      <c r="B14" s="4"/>
      <c r="C14" s="1"/>
      <c r="D14" s="1"/>
      <c r="H14" s="17"/>
      <c r="I14" s="10"/>
      <c r="J14" s="17">
        <f>RegistroDeCheques5389[[#This Row],[F. IRATAPURU]]+I14</f>
        <v>0</v>
      </c>
    </row>
    <row r="15" spans="2:11" x14ac:dyDescent="0.3">
      <c r="B15" s="4"/>
      <c r="C15" s="1"/>
      <c r="D15" s="1"/>
      <c r="H15" s="17"/>
      <c r="I15" s="10"/>
      <c r="J15" s="17">
        <f>RegistroDeCheques5389[[#This Row],[F. IRATAPURU]]+I15</f>
        <v>0</v>
      </c>
    </row>
    <row r="16" spans="2:11" x14ac:dyDescent="0.3">
      <c r="B16" s="4"/>
      <c r="C16" s="1"/>
      <c r="D16" s="1"/>
      <c r="H16" s="17"/>
      <c r="I16" s="10"/>
      <c r="J16" s="17">
        <f>RegistroDeCheques5389[[#This Row],[F. IRATAPURU]]+I16</f>
        <v>0</v>
      </c>
    </row>
    <row r="17" spans="2:10" x14ac:dyDescent="0.3">
      <c r="B17" s="3"/>
      <c r="C17" s="1"/>
      <c r="D17" s="1"/>
      <c r="I17" s="11"/>
      <c r="J17" s="18">
        <f>RegistroDeCheques5389[[#This Row],[F. IRATAPURU]]+I17</f>
        <v>0</v>
      </c>
    </row>
    <row r="18" spans="2:10" ht="17.25" thickBot="1" x14ac:dyDescent="0.35">
      <c r="B18" s="3"/>
      <c r="G18" s="3" t="s">
        <v>0</v>
      </c>
      <c r="H18" s="19">
        <f>SUBTOTAL(109,RegistroDeCheques5389[F. IRATAPURU])</f>
        <v>0</v>
      </c>
      <c r="I18" s="20">
        <f>SUM(RegistroDeCheques5389[CTP])</f>
        <v>0</v>
      </c>
      <c r="J18" s="21">
        <f>SUM(RegistroDeCheques5389[TOTAL])</f>
        <v>0</v>
      </c>
    </row>
    <row r="19" spans="2:10" ht="17.25" thickTop="1" x14ac:dyDescent="0.3"/>
    <row r="20" spans="2:10" x14ac:dyDescent="0.3">
      <c r="B20" s="3"/>
      <c r="C20" s="3"/>
      <c r="F20" s="5"/>
      <c r="G20" s="5"/>
    </row>
  </sheetData>
  <mergeCells count="3">
    <mergeCell ref="B1:I1"/>
    <mergeCell ref="B4:J4"/>
    <mergeCell ref="D2:G2"/>
  </mergeCells>
  <conditionalFormatting sqref="H17:J17 H10:J14">
    <cfRule type="expression" dxfId="90" priority="1">
      <formula>AND($H8&gt;0,#REF!&gt;0)</formula>
    </cfRule>
  </conditionalFormatting>
  <conditionalFormatting sqref="H15:J16">
    <cfRule type="expression" dxfId="89" priority="2">
      <formula>AND($H12&gt;0,#REF!&gt;0)</formula>
    </cfRule>
  </conditionalFormatting>
  <dataValidations count="10">
    <dataValidation allowBlank="1" showInputMessage="1" sqref="B10:B17"/>
    <dataValidation allowBlank="1" showInputMessage="1" showErrorMessage="1" prompt="O título da planilha está nesta célula" sqref="B1:C1"/>
    <dataValidation allowBlank="1" showInputMessage="1" showErrorMessage="1" prompt="Os códigos de transação estão nas células B3 a D5" sqref="D2:D4 E3:E4"/>
    <dataValidation allowBlank="1" showInputMessage="1" showErrorMessage="1" prompt="O saldo atual é calculado automaticamente na célula abaixo" sqref="J6"/>
    <dataValidation allowBlank="1" showInputMessage="1" showErrorMessage="1" prompt="O saldo atual é calculado automaticamente nesta célula" sqref="J7"/>
    <dataValidation allowBlank="1" showInputMessage="1" showErrorMessage="1" prompt="Insira o número do cheque ou o código da transação na coluna sob este cabeçalho. Use filtros nos cabeçalhos para localizar entradas específicas" sqref="B9"/>
    <dataValidation allowBlank="1" showInputMessage="1" showErrorMessage="1" prompt="Insira a Data na coluna sob este cabeçalho" sqref="C9:D9"/>
    <dataValidation allowBlank="1" showInputMessage="1" showErrorMessage="1" prompt="Insira a Transação na coluna sob este cabeçalho" sqref="E9"/>
    <dataValidation allowBlank="1" showInputMessage="1" showErrorMessage="1" prompt="Insira a Descrição na coluna sob este cabeçalho" sqref="F9:G9"/>
    <dataValidation allowBlank="1" showInputMessage="1" showErrorMessage="1" prompt="Insira o valor da Retirada na coluna sob este cabeçalho" sqref="H9:J9"/>
  </dataValidations>
  <printOptions horizontalCentered="1"/>
  <pageMargins left="0.25" right="0.25" top="0.75" bottom="0.75" header="0.3" footer="0.3"/>
  <pageSetup paperSize="9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showGridLines="0" zoomScaleNormal="100" workbookViewId="0">
      <selection activeCell="D2" sqref="D2:G2"/>
    </sheetView>
  </sheetViews>
  <sheetFormatPr defaultColWidth="15.625" defaultRowHeight="16.5" x14ac:dyDescent="0.3"/>
  <cols>
    <col min="10" max="10" width="16.25" bestFit="1" customWidth="1"/>
  </cols>
  <sheetData>
    <row r="1" spans="2:11" ht="36" x14ac:dyDescent="0.3">
      <c r="B1" s="25" t="s">
        <v>7</v>
      </c>
      <c r="C1" s="25"/>
      <c r="D1" s="25"/>
      <c r="E1" s="25"/>
      <c r="F1" s="25"/>
      <c r="G1" s="25"/>
      <c r="H1" s="25"/>
      <c r="I1" s="25"/>
    </row>
    <row r="2" spans="2:11" x14ac:dyDescent="0.3">
      <c r="B2" s="3"/>
      <c r="C2" s="3"/>
      <c r="D2" s="29" t="s">
        <v>18</v>
      </c>
      <c r="E2" s="29"/>
      <c r="F2" s="29"/>
      <c r="G2" s="29"/>
    </row>
    <row r="3" spans="2:11" ht="17.25" thickBot="1" x14ac:dyDescent="0.35">
      <c r="B3" s="3"/>
      <c r="C3" s="3"/>
      <c r="D3" s="6"/>
      <c r="E3" s="6"/>
      <c r="F3" s="6"/>
      <c r="G3" s="6"/>
    </row>
    <row r="4" spans="2:11" ht="18.75" thickBot="1" x14ac:dyDescent="0.4">
      <c r="B4" s="26" t="s">
        <v>9</v>
      </c>
      <c r="C4" s="27"/>
      <c r="D4" s="27"/>
      <c r="E4" s="27"/>
      <c r="F4" s="27"/>
      <c r="G4" s="27"/>
      <c r="H4" s="27"/>
      <c r="I4" s="27"/>
      <c r="J4" s="28"/>
      <c r="K4" s="8"/>
    </row>
    <row r="5" spans="2:11" x14ac:dyDescent="0.3">
      <c r="B5" s="5"/>
      <c r="C5" s="5"/>
      <c r="D5" s="5"/>
      <c r="E5" s="5"/>
      <c r="F5" s="2"/>
      <c r="G5" s="2"/>
    </row>
    <row r="6" spans="2:11" ht="18" x14ac:dyDescent="0.35">
      <c r="B6" s="8"/>
      <c r="C6" s="12"/>
      <c r="J6" s="24" t="s">
        <v>2</v>
      </c>
    </row>
    <row r="7" spans="2:11" ht="21.75" x14ac:dyDescent="0.35">
      <c r="B7" s="7" t="s">
        <v>10</v>
      </c>
      <c r="C7" s="13"/>
      <c r="E7" s="5"/>
      <c r="F7" s="2"/>
      <c r="G7" s="2"/>
      <c r="J7" s="23">
        <f>C7-RegistroDeCheques53810[[#Totals],[F. IRATAPURU]]</f>
        <v>0</v>
      </c>
    </row>
    <row r="8" spans="2:11" ht="18" x14ac:dyDescent="0.35">
      <c r="B8" s="8"/>
      <c r="C8" s="9"/>
      <c r="D8" s="5"/>
      <c r="E8" s="5"/>
      <c r="F8" s="2"/>
      <c r="G8" s="2"/>
      <c r="I8" s="22"/>
      <c r="J8" s="22"/>
      <c r="K8" s="22"/>
    </row>
    <row r="9" spans="2:11" s="3" customFormat="1" ht="33" x14ac:dyDescent="0.3">
      <c r="B9" s="3" t="s">
        <v>13</v>
      </c>
      <c r="C9" s="3" t="s">
        <v>1</v>
      </c>
      <c r="D9" s="3" t="s">
        <v>4</v>
      </c>
      <c r="E9" s="3" t="s">
        <v>3</v>
      </c>
      <c r="F9" s="3" t="s">
        <v>14</v>
      </c>
      <c r="G9" s="3" t="s">
        <v>19</v>
      </c>
      <c r="H9" s="14" t="s">
        <v>20</v>
      </c>
      <c r="I9" s="15" t="s">
        <v>5</v>
      </c>
      <c r="J9" s="16" t="s">
        <v>6</v>
      </c>
    </row>
    <row r="10" spans="2:11" x14ac:dyDescent="0.3">
      <c r="B10" s="4"/>
      <c r="C10" s="1"/>
      <c r="D10" s="1"/>
      <c r="H10" s="17"/>
      <c r="I10" s="10"/>
      <c r="J10" s="17">
        <f>RegistroDeCheques53810[[#This Row],[F. IRATAPURU]]+I10</f>
        <v>0</v>
      </c>
    </row>
    <row r="11" spans="2:11" x14ac:dyDescent="0.3">
      <c r="B11" s="4"/>
      <c r="C11" s="1"/>
      <c r="D11" s="1"/>
      <c r="H11" s="17"/>
      <c r="I11" s="10"/>
      <c r="J11" s="17">
        <f>RegistroDeCheques53810[[#This Row],[F. IRATAPURU]]+I11</f>
        <v>0</v>
      </c>
    </row>
    <row r="12" spans="2:11" x14ac:dyDescent="0.3">
      <c r="B12" s="4"/>
      <c r="C12" s="1"/>
      <c r="D12" s="1"/>
      <c r="H12" s="17"/>
      <c r="I12" s="10"/>
      <c r="J12" s="17">
        <f>RegistroDeCheques53810[[#This Row],[F. IRATAPURU]]+I12</f>
        <v>0</v>
      </c>
    </row>
    <row r="13" spans="2:11" x14ac:dyDescent="0.3">
      <c r="B13" s="4"/>
      <c r="C13" s="1"/>
      <c r="D13" s="1"/>
      <c r="H13" s="17"/>
      <c r="I13" s="10"/>
      <c r="J13" s="17">
        <f>RegistroDeCheques53810[[#This Row],[F. IRATAPURU]]+I13</f>
        <v>0</v>
      </c>
    </row>
    <row r="14" spans="2:11" x14ac:dyDescent="0.3">
      <c r="B14" s="4"/>
      <c r="C14" s="1"/>
      <c r="D14" s="1"/>
      <c r="H14" s="17"/>
      <c r="I14" s="10"/>
      <c r="J14" s="17">
        <f>RegistroDeCheques53810[[#This Row],[F. IRATAPURU]]+I14</f>
        <v>0</v>
      </c>
    </row>
    <row r="15" spans="2:11" x14ac:dyDescent="0.3">
      <c r="B15" s="4"/>
      <c r="C15" s="1"/>
      <c r="D15" s="1"/>
      <c r="H15" s="17"/>
      <c r="I15" s="10"/>
      <c r="J15" s="17">
        <f>RegistroDeCheques53810[[#This Row],[F. IRATAPURU]]+I15</f>
        <v>0</v>
      </c>
    </row>
    <row r="16" spans="2:11" x14ac:dyDescent="0.3">
      <c r="B16" s="4"/>
      <c r="C16" s="1"/>
      <c r="D16" s="1"/>
      <c r="H16" s="17"/>
      <c r="I16" s="10"/>
      <c r="J16" s="17">
        <f>RegistroDeCheques53810[[#This Row],[F. IRATAPURU]]+I16</f>
        <v>0</v>
      </c>
    </row>
    <row r="17" spans="2:10" x14ac:dyDescent="0.3">
      <c r="B17" s="3"/>
      <c r="C17" s="1"/>
      <c r="D17" s="1"/>
      <c r="I17" s="11"/>
      <c r="J17" s="18">
        <f>RegistroDeCheques53810[[#This Row],[F. IRATAPURU]]+I17</f>
        <v>0</v>
      </c>
    </row>
    <row r="18" spans="2:10" ht="17.25" thickBot="1" x14ac:dyDescent="0.35">
      <c r="B18" s="3"/>
      <c r="G18" s="3" t="s">
        <v>0</v>
      </c>
      <c r="H18" s="19">
        <f>SUBTOTAL(109,RegistroDeCheques53810[F. IRATAPURU])</f>
        <v>0</v>
      </c>
      <c r="I18" s="20">
        <f>SUM(RegistroDeCheques53810[CTP])</f>
        <v>0</v>
      </c>
      <c r="J18" s="21">
        <f>SUM(RegistroDeCheques53810[TOTAL])</f>
        <v>0</v>
      </c>
    </row>
    <row r="19" spans="2:10" ht="17.25" thickTop="1" x14ac:dyDescent="0.3"/>
    <row r="20" spans="2:10" x14ac:dyDescent="0.3">
      <c r="B20" s="3"/>
      <c r="C20" s="3"/>
      <c r="F20" s="5"/>
      <c r="G20" s="5"/>
    </row>
  </sheetData>
  <mergeCells count="3">
    <mergeCell ref="B1:I1"/>
    <mergeCell ref="B4:J4"/>
    <mergeCell ref="D2:G2"/>
  </mergeCells>
  <dataValidations count="10">
    <dataValidation allowBlank="1" showInputMessage="1" showErrorMessage="1" prompt="Insira o valor da Retirada na coluna sob este cabeçalho" sqref="H9:J9"/>
    <dataValidation allowBlank="1" showInputMessage="1" showErrorMessage="1" prompt="Insira a Descrição na coluna sob este cabeçalho" sqref="F9:G9"/>
    <dataValidation allowBlank="1" showInputMessage="1" showErrorMessage="1" prompt="Insira a Transação na coluna sob este cabeçalho" sqref="E9"/>
    <dataValidation allowBlank="1" showInputMessage="1" showErrorMessage="1" prompt="Insira a Data na coluna sob este cabeçalho" sqref="C9:D9"/>
    <dataValidation allowBlank="1" showInputMessage="1" showErrorMessage="1" prompt="O saldo atual é calculado automaticamente nesta célula" sqref="J7"/>
    <dataValidation allowBlank="1" showInputMessage="1" showErrorMessage="1" prompt="O saldo atual é calculado automaticamente na célula abaixo" sqref="J6"/>
    <dataValidation allowBlank="1" showInputMessage="1" showErrorMessage="1" prompt="Os códigos de transação estão nas células B3 a D5" sqref="D2:D4 E3:E4"/>
    <dataValidation allowBlank="1" showInputMessage="1" showErrorMessage="1" prompt="O título da planilha está nesta célula" sqref="B1:C1"/>
    <dataValidation allowBlank="1" showInputMessage="1" showErrorMessage="1" prompt="Insira o número do cheque ou o código da transação na coluna sob este cabeçalho. Use filtros nos cabeçalhos para localizar entradas específicas" sqref="B9"/>
    <dataValidation allowBlank="1" showInputMessage="1" sqref="B10:B17"/>
  </dataValidations>
  <pageMargins left="0.511811024" right="0.511811024" top="0.78740157499999996" bottom="0.78740157499999996" header="0.31496062000000002" footer="0.31496062000000002"/>
  <pageSetup paperSize="9" orientation="landscape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9073B72-9EDB-4E21-9955-5B77CE35C662}">
            <xm:f>AND('ATIVIDADE 1'!$H8&gt;0,'ATIVIDADE 1'!#REF!&gt;0)</xm:f>
            <x14:dxf>
              <font>
                <color rgb="FFFF0000"/>
              </font>
            </x14:dxf>
          </x14:cfRule>
          <xm:sqref>H17:J17 H10:J14</xm:sqref>
        </x14:conditionalFormatting>
        <x14:conditionalFormatting xmlns:xm="http://schemas.microsoft.com/office/excel/2006/main">
          <x14:cfRule type="expression" priority="2" id="{11E649A3-AD7D-4FF0-99AA-ABEF55BDF1AC}">
            <xm:f>AND('ATIVIDADE 1'!$H12&gt;0,'ATIVIDADE 1'!#REF!&gt;0)</xm:f>
            <x14:dxf>
              <font>
                <color rgb="FFFF0000"/>
              </font>
            </x14:dxf>
          </x14:cfRule>
          <xm:sqref>H15:J16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showGridLines="0" zoomScaleNormal="100" workbookViewId="0">
      <selection activeCell="D2" sqref="D2:G2"/>
    </sheetView>
  </sheetViews>
  <sheetFormatPr defaultColWidth="15.625" defaultRowHeight="16.5" x14ac:dyDescent="0.3"/>
  <cols>
    <col min="10" max="10" width="16.25" bestFit="1" customWidth="1"/>
  </cols>
  <sheetData>
    <row r="1" spans="2:11" ht="36" x14ac:dyDescent="0.3">
      <c r="B1" s="25" t="s">
        <v>7</v>
      </c>
      <c r="C1" s="25"/>
      <c r="D1" s="25"/>
      <c r="E1" s="25"/>
      <c r="F1" s="25"/>
      <c r="G1" s="25"/>
      <c r="H1" s="25"/>
      <c r="I1" s="25"/>
    </row>
    <row r="2" spans="2:11" x14ac:dyDescent="0.3">
      <c r="B2" s="3"/>
      <c r="C2" s="3"/>
      <c r="D2" s="29" t="s">
        <v>18</v>
      </c>
      <c r="E2" s="29"/>
      <c r="F2" s="29"/>
      <c r="G2" s="29"/>
    </row>
    <row r="3" spans="2:11" ht="17.25" thickBot="1" x14ac:dyDescent="0.35">
      <c r="B3" s="3"/>
      <c r="C3" s="3"/>
      <c r="D3" s="6"/>
      <c r="E3" s="6"/>
      <c r="F3" s="6"/>
      <c r="G3" s="6"/>
    </row>
    <row r="4" spans="2:11" ht="18.75" thickBot="1" x14ac:dyDescent="0.4">
      <c r="B4" s="26" t="s">
        <v>11</v>
      </c>
      <c r="C4" s="27"/>
      <c r="D4" s="27"/>
      <c r="E4" s="27"/>
      <c r="F4" s="27"/>
      <c r="G4" s="27"/>
      <c r="H4" s="27"/>
      <c r="I4" s="27"/>
      <c r="J4" s="28"/>
      <c r="K4" s="8"/>
    </row>
    <row r="5" spans="2:11" x14ac:dyDescent="0.3">
      <c r="B5" s="5"/>
      <c r="C5" s="5"/>
      <c r="D5" s="5"/>
      <c r="E5" s="5"/>
      <c r="F5" s="2"/>
      <c r="G5" s="2"/>
    </row>
    <row r="6" spans="2:11" ht="18" x14ac:dyDescent="0.35">
      <c r="B6" s="8"/>
      <c r="C6" s="12"/>
      <c r="J6" s="24" t="s">
        <v>2</v>
      </c>
    </row>
    <row r="7" spans="2:11" ht="21.75" x14ac:dyDescent="0.35">
      <c r="B7" s="7" t="s">
        <v>10</v>
      </c>
      <c r="C7" s="13"/>
      <c r="E7" s="5"/>
      <c r="F7" s="2"/>
      <c r="G7" s="2"/>
      <c r="J7" s="23">
        <f>C7-RegistroDeCheques53811[[#Totals],[F. IRATAPURU]]</f>
        <v>0</v>
      </c>
    </row>
    <row r="8" spans="2:11" ht="18" x14ac:dyDescent="0.35">
      <c r="B8" s="8"/>
      <c r="C8" s="9"/>
      <c r="D8" s="5"/>
      <c r="E8" s="5"/>
      <c r="F8" s="2"/>
      <c r="G8" s="2"/>
      <c r="I8" s="22"/>
      <c r="J8" s="22"/>
      <c r="K8" s="22"/>
    </row>
    <row r="9" spans="2:11" s="3" customFormat="1" ht="33" x14ac:dyDescent="0.3">
      <c r="B9" s="3" t="s">
        <v>13</v>
      </c>
      <c r="C9" s="3" t="s">
        <v>1</v>
      </c>
      <c r="D9" s="3" t="s">
        <v>4</v>
      </c>
      <c r="E9" s="3" t="s">
        <v>3</v>
      </c>
      <c r="F9" s="3" t="s">
        <v>14</v>
      </c>
      <c r="G9" s="3" t="s">
        <v>19</v>
      </c>
      <c r="H9" s="14" t="s">
        <v>20</v>
      </c>
      <c r="I9" s="15" t="s">
        <v>5</v>
      </c>
      <c r="J9" s="16" t="s">
        <v>6</v>
      </c>
    </row>
    <row r="10" spans="2:11" x14ac:dyDescent="0.3">
      <c r="B10" s="4"/>
      <c r="C10" s="1"/>
      <c r="D10" s="1"/>
      <c r="H10" s="17"/>
      <c r="I10" s="10"/>
      <c r="J10" s="17">
        <f>RegistroDeCheques53811[[#This Row],[F. IRATAPURU]]+I10</f>
        <v>0</v>
      </c>
    </row>
    <row r="11" spans="2:11" x14ac:dyDescent="0.3">
      <c r="B11" s="4"/>
      <c r="C11" s="1"/>
      <c r="D11" s="1"/>
      <c r="H11" s="17"/>
      <c r="I11" s="10"/>
      <c r="J11" s="17">
        <f>RegistroDeCheques53811[[#This Row],[F. IRATAPURU]]+I11</f>
        <v>0</v>
      </c>
    </row>
    <row r="12" spans="2:11" x14ac:dyDescent="0.3">
      <c r="B12" s="4"/>
      <c r="C12" s="1"/>
      <c r="D12" s="1"/>
      <c r="H12" s="17"/>
      <c r="I12" s="10"/>
      <c r="J12" s="17">
        <f>RegistroDeCheques53811[[#This Row],[F. IRATAPURU]]+I12</f>
        <v>0</v>
      </c>
    </row>
    <row r="13" spans="2:11" x14ac:dyDescent="0.3">
      <c r="B13" s="4"/>
      <c r="C13" s="1"/>
      <c r="D13" s="1"/>
      <c r="H13" s="17"/>
      <c r="I13" s="10"/>
      <c r="J13" s="17">
        <f>RegistroDeCheques53811[[#This Row],[F. IRATAPURU]]+I13</f>
        <v>0</v>
      </c>
    </row>
    <row r="14" spans="2:11" x14ac:dyDescent="0.3">
      <c r="B14" s="4"/>
      <c r="C14" s="1"/>
      <c r="D14" s="1"/>
      <c r="H14" s="17"/>
      <c r="I14" s="10"/>
      <c r="J14" s="17">
        <f>RegistroDeCheques53811[[#This Row],[F. IRATAPURU]]+I14</f>
        <v>0</v>
      </c>
    </row>
    <row r="15" spans="2:11" x14ac:dyDescent="0.3">
      <c r="B15" s="4"/>
      <c r="C15" s="1"/>
      <c r="D15" s="1"/>
      <c r="H15" s="17"/>
      <c r="I15" s="10"/>
      <c r="J15" s="17">
        <f>RegistroDeCheques53811[[#This Row],[F. IRATAPURU]]+I15</f>
        <v>0</v>
      </c>
    </row>
    <row r="16" spans="2:11" x14ac:dyDescent="0.3">
      <c r="B16" s="4"/>
      <c r="C16" s="1"/>
      <c r="D16" s="1"/>
      <c r="H16" s="17"/>
      <c r="I16" s="10"/>
      <c r="J16" s="17">
        <f>RegistroDeCheques53811[[#This Row],[F. IRATAPURU]]+I16</f>
        <v>0</v>
      </c>
    </row>
    <row r="17" spans="2:10" x14ac:dyDescent="0.3">
      <c r="B17" s="3"/>
      <c r="C17" s="1"/>
      <c r="D17" s="1"/>
      <c r="I17" s="11"/>
      <c r="J17" s="18">
        <f>RegistroDeCheques53811[[#This Row],[F. IRATAPURU]]+I17</f>
        <v>0</v>
      </c>
    </row>
    <row r="18" spans="2:10" ht="17.25" thickBot="1" x14ac:dyDescent="0.35">
      <c r="B18" s="3"/>
      <c r="G18" s="3" t="s">
        <v>0</v>
      </c>
      <c r="H18" s="19">
        <f>SUBTOTAL(109,RegistroDeCheques53811[F. IRATAPURU])</f>
        <v>0</v>
      </c>
      <c r="I18" s="20">
        <f>SUM(RegistroDeCheques53811[CTP])</f>
        <v>0</v>
      </c>
      <c r="J18" s="21">
        <f>SUM(RegistroDeCheques53811[TOTAL])</f>
        <v>0</v>
      </c>
    </row>
    <row r="19" spans="2:10" ht="17.25" thickTop="1" x14ac:dyDescent="0.3"/>
    <row r="20" spans="2:10" x14ac:dyDescent="0.3">
      <c r="B20" s="3"/>
      <c r="C20" s="3"/>
      <c r="F20" s="5"/>
      <c r="G20" s="5"/>
    </row>
  </sheetData>
  <mergeCells count="3">
    <mergeCell ref="B1:I1"/>
    <mergeCell ref="B4:J4"/>
    <mergeCell ref="D2:G2"/>
  </mergeCells>
  <dataValidations count="10">
    <dataValidation allowBlank="1" showInputMessage="1" sqref="B10:B17"/>
    <dataValidation allowBlank="1" showInputMessage="1" showErrorMessage="1" prompt="Insira o número do cheque ou o código da transação na coluna sob este cabeçalho. Use filtros nos cabeçalhos para localizar entradas específicas" sqref="B9"/>
    <dataValidation allowBlank="1" showInputMessage="1" showErrorMessage="1" prompt="Os códigos de transação estão nas células B3 a D5" sqref="D3:E4 D2"/>
    <dataValidation allowBlank="1" showInputMessage="1" showErrorMessage="1" prompt="O saldo atual é calculado automaticamente na célula abaixo" sqref="J6"/>
    <dataValidation allowBlank="1" showInputMessage="1" showErrorMessage="1" prompt="O saldo atual é calculado automaticamente nesta célula" sqref="J7"/>
    <dataValidation allowBlank="1" showInputMessage="1" showErrorMessage="1" prompt="Insira a Data na coluna sob este cabeçalho" sqref="C9:D9"/>
    <dataValidation allowBlank="1" showInputMessage="1" showErrorMessage="1" prompt="Insira a Transação na coluna sob este cabeçalho" sqref="E9"/>
    <dataValidation allowBlank="1" showInputMessage="1" showErrorMessage="1" prompt="Insira a Descrição na coluna sob este cabeçalho" sqref="F9:G9"/>
    <dataValidation allowBlank="1" showInputMessage="1" showErrorMessage="1" prompt="Insira o valor da Retirada na coluna sob este cabeçalho" sqref="H9:J9"/>
    <dataValidation allowBlank="1" showInputMessage="1" showErrorMessage="1" prompt="O título da planilha está nesta célula" sqref="B1:C1"/>
  </dataValidations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D33DAE2-A6E7-4B3D-8EE9-66645A07EE7D}">
            <xm:f>AND('ATIVIDADE 1'!$H8&gt;0,'ATIVIDADE 1'!#REF!&gt;0)</xm:f>
            <x14:dxf>
              <font>
                <color rgb="FFFF0000"/>
              </font>
            </x14:dxf>
          </x14:cfRule>
          <xm:sqref>H17:J17 H10:J14</xm:sqref>
        </x14:conditionalFormatting>
        <x14:conditionalFormatting xmlns:xm="http://schemas.microsoft.com/office/excel/2006/main">
          <x14:cfRule type="expression" priority="2" id="{EB42C8EC-9F0E-44BC-8DCF-5B88233A6694}">
            <xm:f>AND('ATIVIDADE 1'!$H12&gt;0,'ATIVIDADE 1'!#REF!&gt;0)</xm:f>
            <x14:dxf>
              <font>
                <color rgb="FFFF0000"/>
              </font>
            </x14:dxf>
          </x14:cfRule>
          <xm:sqref>H15:J16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showGridLines="0" workbookViewId="0">
      <selection activeCell="D2" sqref="D2:G2"/>
    </sheetView>
  </sheetViews>
  <sheetFormatPr defaultColWidth="15.625" defaultRowHeight="16.5" x14ac:dyDescent="0.3"/>
  <cols>
    <col min="10" max="10" width="16.25" bestFit="1" customWidth="1"/>
  </cols>
  <sheetData>
    <row r="1" spans="2:11" ht="36" x14ac:dyDescent="0.3">
      <c r="B1" s="25" t="s">
        <v>7</v>
      </c>
      <c r="C1" s="25"/>
      <c r="D1" s="25"/>
      <c r="E1" s="25"/>
      <c r="F1" s="25"/>
      <c r="G1" s="25"/>
      <c r="H1" s="25"/>
      <c r="I1" s="25"/>
    </row>
    <row r="2" spans="2:11" x14ac:dyDescent="0.3">
      <c r="B2" s="3"/>
      <c r="C2" s="3"/>
      <c r="D2" s="29" t="s">
        <v>18</v>
      </c>
      <c r="E2" s="29"/>
      <c r="F2" s="29"/>
      <c r="G2" s="29"/>
    </row>
    <row r="3" spans="2:11" ht="17.25" thickBot="1" x14ac:dyDescent="0.35">
      <c r="B3" s="3"/>
      <c r="C3" s="3"/>
      <c r="D3" s="6"/>
      <c r="E3" s="6"/>
      <c r="F3" s="6"/>
      <c r="G3" s="6"/>
    </row>
    <row r="4" spans="2:11" ht="18.75" thickBot="1" x14ac:dyDescent="0.4">
      <c r="B4" s="26" t="s">
        <v>12</v>
      </c>
      <c r="C4" s="27"/>
      <c r="D4" s="27"/>
      <c r="E4" s="27"/>
      <c r="F4" s="27"/>
      <c r="G4" s="27"/>
      <c r="H4" s="27"/>
      <c r="I4" s="27"/>
      <c r="J4" s="28"/>
      <c r="K4" s="8"/>
    </row>
    <row r="5" spans="2:11" x14ac:dyDescent="0.3">
      <c r="B5" s="5"/>
      <c r="C5" s="5"/>
      <c r="D5" s="5"/>
      <c r="E5" s="5"/>
      <c r="F5" s="2"/>
      <c r="G5" s="2"/>
    </row>
    <row r="6" spans="2:11" ht="18" x14ac:dyDescent="0.35">
      <c r="B6" s="8"/>
      <c r="C6" s="12"/>
      <c r="J6" s="24" t="s">
        <v>2</v>
      </c>
    </row>
    <row r="7" spans="2:11" ht="21.75" x14ac:dyDescent="0.35">
      <c r="B7" s="7" t="s">
        <v>10</v>
      </c>
      <c r="C7" s="13"/>
      <c r="E7" s="5"/>
      <c r="F7" s="2"/>
      <c r="G7" s="2"/>
      <c r="J7" s="23">
        <f>C7-RegistroDeCheques53812[[#Totals],[F. IRATAPURU]]</f>
        <v>0</v>
      </c>
    </row>
    <row r="8" spans="2:11" ht="18" x14ac:dyDescent="0.35">
      <c r="B8" s="8"/>
      <c r="C8" s="9"/>
      <c r="D8" s="5"/>
      <c r="E8" s="5"/>
      <c r="F8" s="2"/>
      <c r="G8" s="2"/>
      <c r="I8" s="22"/>
      <c r="J8" s="22"/>
      <c r="K8" s="22"/>
    </row>
    <row r="9" spans="2:11" s="3" customFormat="1" ht="33" x14ac:dyDescent="0.3">
      <c r="B9" s="3" t="s">
        <v>13</v>
      </c>
      <c r="C9" s="3" t="s">
        <v>1</v>
      </c>
      <c r="D9" s="3" t="s">
        <v>4</v>
      </c>
      <c r="E9" s="3" t="s">
        <v>3</v>
      </c>
      <c r="F9" s="3" t="s">
        <v>14</v>
      </c>
      <c r="G9" s="3" t="s">
        <v>19</v>
      </c>
      <c r="H9" s="14" t="s">
        <v>20</v>
      </c>
      <c r="I9" s="15" t="s">
        <v>5</v>
      </c>
      <c r="J9" s="16" t="s">
        <v>6</v>
      </c>
    </row>
    <row r="10" spans="2:11" x14ac:dyDescent="0.3">
      <c r="B10" s="4"/>
      <c r="C10" s="1"/>
      <c r="D10" s="1"/>
      <c r="H10" s="17"/>
      <c r="I10" s="10"/>
      <c r="J10" s="17">
        <f>RegistroDeCheques53812[[#This Row],[F. IRATAPURU]]+I10</f>
        <v>0</v>
      </c>
    </row>
    <row r="11" spans="2:11" x14ac:dyDescent="0.3">
      <c r="B11" s="4"/>
      <c r="C11" s="1"/>
      <c r="D11" s="1"/>
      <c r="H11" s="17"/>
      <c r="I11" s="10"/>
      <c r="J11" s="17">
        <f>RegistroDeCheques53812[[#This Row],[F. IRATAPURU]]+I11</f>
        <v>0</v>
      </c>
    </row>
    <row r="12" spans="2:11" x14ac:dyDescent="0.3">
      <c r="B12" s="4"/>
      <c r="C12" s="1"/>
      <c r="D12" s="1"/>
      <c r="H12" s="17"/>
      <c r="I12" s="10"/>
      <c r="J12" s="17">
        <f>RegistroDeCheques53812[[#This Row],[F. IRATAPURU]]+I12</f>
        <v>0</v>
      </c>
    </row>
    <row r="13" spans="2:11" x14ac:dyDescent="0.3">
      <c r="B13" s="4"/>
      <c r="C13" s="1"/>
      <c r="D13" s="1"/>
      <c r="H13" s="17"/>
      <c r="I13" s="10"/>
      <c r="J13" s="17">
        <f>RegistroDeCheques53812[[#This Row],[F. IRATAPURU]]+I13</f>
        <v>0</v>
      </c>
    </row>
    <row r="14" spans="2:11" x14ac:dyDescent="0.3">
      <c r="B14" s="4"/>
      <c r="C14" s="1"/>
      <c r="D14" s="1"/>
      <c r="H14" s="17"/>
      <c r="I14" s="10"/>
      <c r="J14" s="17">
        <f>RegistroDeCheques53812[[#This Row],[F. IRATAPURU]]+I14</f>
        <v>0</v>
      </c>
    </row>
    <row r="15" spans="2:11" x14ac:dyDescent="0.3">
      <c r="B15" s="4"/>
      <c r="C15" s="1"/>
      <c r="D15" s="1"/>
      <c r="H15" s="17"/>
      <c r="I15" s="10"/>
      <c r="J15" s="17">
        <f>RegistroDeCheques53812[[#This Row],[F. IRATAPURU]]+I15</f>
        <v>0</v>
      </c>
    </row>
    <row r="16" spans="2:11" x14ac:dyDescent="0.3">
      <c r="B16" s="4"/>
      <c r="C16" s="1"/>
      <c r="D16" s="1"/>
      <c r="H16" s="17"/>
      <c r="I16" s="10"/>
      <c r="J16" s="17">
        <f>RegistroDeCheques53812[[#This Row],[F. IRATAPURU]]+I16</f>
        <v>0</v>
      </c>
    </row>
    <row r="17" spans="2:10" x14ac:dyDescent="0.3">
      <c r="B17" s="3"/>
      <c r="C17" s="1"/>
      <c r="D17" s="1"/>
      <c r="I17" s="11"/>
      <c r="J17" s="18">
        <f>RegistroDeCheques53812[[#This Row],[F. IRATAPURU]]+I17</f>
        <v>0</v>
      </c>
    </row>
    <row r="18" spans="2:10" ht="17.25" thickBot="1" x14ac:dyDescent="0.35">
      <c r="B18" s="3"/>
      <c r="G18" s="3" t="s">
        <v>0</v>
      </c>
      <c r="H18" s="19">
        <f>SUBTOTAL(109,RegistroDeCheques53812[F. IRATAPURU])</f>
        <v>0</v>
      </c>
      <c r="I18" s="20">
        <f>SUM(RegistroDeCheques53812[CTP])</f>
        <v>0</v>
      </c>
      <c r="J18" s="21">
        <f>SUM(RegistroDeCheques53812[TOTAL])</f>
        <v>0</v>
      </c>
    </row>
    <row r="19" spans="2:10" ht="17.25" thickTop="1" x14ac:dyDescent="0.3"/>
    <row r="20" spans="2:10" x14ac:dyDescent="0.3">
      <c r="B20" s="3"/>
      <c r="C20" s="3"/>
      <c r="F20" s="5"/>
      <c r="G20" s="5"/>
    </row>
  </sheetData>
  <mergeCells count="3">
    <mergeCell ref="B1:I1"/>
    <mergeCell ref="B4:J4"/>
    <mergeCell ref="D2:G2"/>
  </mergeCells>
  <dataValidations count="10">
    <dataValidation allowBlank="1" showInputMessage="1" showErrorMessage="1" prompt="Insira o valor da Retirada na coluna sob este cabeçalho" sqref="H9:J9"/>
    <dataValidation allowBlank="1" showInputMessage="1" showErrorMessage="1" prompt="Insira a Descrição na coluna sob este cabeçalho" sqref="F9:G9"/>
    <dataValidation allowBlank="1" showInputMessage="1" showErrorMessage="1" prompt="Insira a Transação na coluna sob este cabeçalho" sqref="E9"/>
    <dataValidation allowBlank="1" showInputMessage="1" showErrorMessage="1" prompt="Insira a Data na coluna sob este cabeçalho" sqref="C9:D9"/>
    <dataValidation allowBlank="1" showInputMessage="1" showErrorMessage="1" prompt="Insira o número do cheque ou o código da transação na coluna sob este cabeçalho. Use filtros nos cabeçalhos para localizar entradas específicas" sqref="B9"/>
    <dataValidation allowBlank="1" showInputMessage="1" showErrorMessage="1" prompt="O saldo atual é calculado automaticamente nesta célula" sqref="J7"/>
    <dataValidation allowBlank="1" showInputMessage="1" showErrorMessage="1" prompt="O saldo atual é calculado automaticamente na célula abaixo" sqref="J6"/>
    <dataValidation allowBlank="1" showInputMessage="1" showErrorMessage="1" prompt="Os códigos de transação estão nas células B3 a D5" sqref="D3:E4 D2"/>
    <dataValidation allowBlank="1" showInputMessage="1" showErrorMessage="1" prompt="O título da planilha está nesta célula" sqref="B1:C1"/>
    <dataValidation allowBlank="1" showInputMessage="1" sqref="B10:B17"/>
  </dataValidations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610CDEC-FBBC-49A6-944A-11C79EE76DC3}">
            <xm:f>AND('ATIVIDADE 1'!$H8&gt;0,'ATIVIDADE 1'!#REF!&gt;0)</xm:f>
            <x14:dxf>
              <font>
                <color rgb="FFFF0000"/>
              </font>
            </x14:dxf>
          </x14:cfRule>
          <xm:sqref>H17:J17 H10:J14</xm:sqref>
        </x14:conditionalFormatting>
        <x14:conditionalFormatting xmlns:xm="http://schemas.microsoft.com/office/excel/2006/main">
          <x14:cfRule type="expression" priority="2" id="{C2AA7FF0-D668-449E-8E67-ABACAF581D66}">
            <xm:f>AND('ATIVIDADE 1'!$H12&gt;0,'ATIVIDADE 1'!#REF!&gt;0)</xm:f>
            <x14:dxf>
              <font>
                <color rgb="FFFF0000"/>
              </font>
            </x14:dxf>
          </x14:cfRule>
          <xm:sqref>H15:J16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D2" sqref="D2:G2"/>
    </sheetView>
  </sheetViews>
  <sheetFormatPr defaultColWidth="15.625" defaultRowHeight="16.5" x14ac:dyDescent="0.3"/>
  <cols>
    <col min="10" max="10" width="16.25" bestFit="1" customWidth="1"/>
  </cols>
  <sheetData>
    <row r="1" spans="2:11" ht="36" x14ac:dyDescent="0.3">
      <c r="B1" s="25" t="s">
        <v>7</v>
      </c>
      <c r="C1" s="25"/>
      <c r="D1" s="25"/>
      <c r="E1" s="25"/>
      <c r="F1" s="25"/>
      <c r="G1" s="25"/>
      <c r="H1" s="25"/>
      <c r="I1" s="25"/>
    </row>
    <row r="2" spans="2:11" x14ac:dyDescent="0.3">
      <c r="B2" s="3"/>
      <c r="C2" s="3"/>
      <c r="D2" s="29" t="s">
        <v>18</v>
      </c>
      <c r="E2" s="29"/>
      <c r="F2" s="29"/>
      <c r="G2" s="29"/>
    </row>
    <row r="3" spans="2:11" ht="17.25" thickBot="1" x14ac:dyDescent="0.35">
      <c r="B3" s="3"/>
      <c r="C3" s="3"/>
      <c r="D3" s="6"/>
      <c r="E3" s="6"/>
      <c r="F3" s="6"/>
      <c r="G3" s="6"/>
    </row>
    <row r="4" spans="2:11" ht="18.75" thickBot="1" x14ac:dyDescent="0.4">
      <c r="B4" s="26" t="s">
        <v>15</v>
      </c>
      <c r="C4" s="27"/>
      <c r="D4" s="27"/>
      <c r="E4" s="27"/>
      <c r="F4" s="27"/>
      <c r="G4" s="27"/>
      <c r="H4" s="27"/>
      <c r="I4" s="27"/>
      <c r="J4" s="28"/>
      <c r="K4" s="8"/>
    </row>
    <row r="5" spans="2:11" x14ac:dyDescent="0.3">
      <c r="B5" s="5"/>
      <c r="C5" s="5"/>
      <c r="D5" s="5"/>
      <c r="E5" s="5"/>
      <c r="F5" s="2"/>
      <c r="G5" s="2"/>
    </row>
    <row r="6" spans="2:11" ht="18" x14ac:dyDescent="0.35">
      <c r="B6" s="8"/>
      <c r="C6" s="12"/>
      <c r="J6" s="24" t="s">
        <v>2</v>
      </c>
    </row>
    <row r="7" spans="2:11" ht="21.75" x14ac:dyDescent="0.35">
      <c r="B7" s="7" t="s">
        <v>10</v>
      </c>
      <c r="C7" s="13"/>
      <c r="E7" s="5"/>
      <c r="F7" s="2"/>
      <c r="G7" s="2"/>
      <c r="J7" s="23">
        <f>C7-RegistroDeCheques53813[[#Totals],[F. IRATAPURU]]</f>
        <v>0</v>
      </c>
    </row>
    <row r="8" spans="2:11" ht="18" x14ac:dyDescent="0.35">
      <c r="B8" s="8"/>
      <c r="C8" s="9"/>
      <c r="D8" s="5"/>
      <c r="E8" s="5"/>
      <c r="F8" s="2"/>
      <c r="G8" s="2"/>
      <c r="I8" s="22"/>
      <c r="J8" s="22"/>
      <c r="K8" s="22"/>
    </row>
    <row r="9" spans="2:11" s="3" customFormat="1" ht="33" x14ac:dyDescent="0.3">
      <c r="B9" s="3" t="s">
        <v>13</v>
      </c>
      <c r="C9" s="3" t="s">
        <v>1</v>
      </c>
      <c r="D9" s="3" t="s">
        <v>4</v>
      </c>
      <c r="E9" s="3" t="s">
        <v>3</v>
      </c>
      <c r="F9" s="3" t="s">
        <v>14</v>
      </c>
      <c r="G9" s="3" t="s">
        <v>19</v>
      </c>
      <c r="H9" s="14" t="s">
        <v>20</v>
      </c>
      <c r="I9" s="15" t="s">
        <v>5</v>
      </c>
      <c r="J9" s="16" t="s">
        <v>6</v>
      </c>
    </row>
    <row r="10" spans="2:11" x14ac:dyDescent="0.3">
      <c r="B10" s="4"/>
      <c r="C10" s="1"/>
      <c r="D10" s="1"/>
      <c r="H10" s="17"/>
      <c r="I10" s="10"/>
      <c r="J10" s="17">
        <f>RegistroDeCheques53813[[#This Row],[F. IRATAPURU]]+I10</f>
        <v>0</v>
      </c>
    </row>
    <row r="11" spans="2:11" x14ac:dyDescent="0.3">
      <c r="B11" s="4"/>
      <c r="C11" s="1"/>
      <c r="D11" s="1"/>
      <c r="H11" s="17"/>
      <c r="I11" s="10"/>
      <c r="J11" s="17">
        <f>RegistroDeCheques53813[[#This Row],[F. IRATAPURU]]+I11</f>
        <v>0</v>
      </c>
    </row>
    <row r="12" spans="2:11" x14ac:dyDescent="0.3">
      <c r="B12" s="4"/>
      <c r="C12" s="1"/>
      <c r="D12" s="1"/>
      <c r="H12" s="17"/>
      <c r="I12" s="10"/>
      <c r="J12" s="17">
        <f>RegistroDeCheques53813[[#This Row],[F. IRATAPURU]]+I12</f>
        <v>0</v>
      </c>
    </row>
    <row r="13" spans="2:11" x14ac:dyDescent="0.3">
      <c r="B13" s="4"/>
      <c r="C13" s="1"/>
      <c r="D13" s="1"/>
      <c r="H13" s="17"/>
      <c r="I13" s="10"/>
      <c r="J13" s="17">
        <f>RegistroDeCheques53813[[#This Row],[F. IRATAPURU]]+I13</f>
        <v>0</v>
      </c>
    </row>
    <row r="14" spans="2:11" x14ac:dyDescent="0.3">
      <c r="B14" s="4"/>
      <c r="C14" s="1"/>
      <c r="D14" s="1"/>
      <c r="H14" s="17"/>
      <c r="I14" s="10"/>
      <c r="J14" s="17">
        <f>RegistroDeCheques53813[[#This Row],[F. IRATAPURU]]+I14</f>
        <v>0</v>
      </c>
    </row>
    <row r="15" spans="2:11" x14ac:dyDescent="0.3">
      <c r="B15" s="4"/>
      <c r="C15" s="1"/>
      <c r="D15" s="1"/>
      <c r="H15" s="17"/>
      <c r="I15" s="10"/>
      <c r="J15" s="17">
        <f>RegistroDeCheques53813[[#This Row],[F. IRATAPURU]]+I15</f>
        <v>0</v>
      </c>
    </row>
    <row r="16" spans="2:11" x14ac:dyDescent="0.3">
      <c r="B16" s="4"/>
      <c r="C16" s="1"/>
      <c r="D16" s="1"/>
      <c r="H16" s="17"/>
      <c r="I16" s="10"/>
      <c r="J16" s="17">
        <f>RegistroDeCheques53813[[#This Row],[F. IRATAPURU]]+I16</f>
        <v>0</v>
      </c>
    </row>
    <row r="17" spans="2:10" x14ac:dyDescent="0.3">
      <c r="B17" s="3"/>
      <c r="C17" s="1"/>
      <c r="D17" s="1"/>
      <c r="I17" s="11"/>
      <c r="J17" s="18">
        <f>RegistroDeCheques53813[[#This Row],[F. IRATAPURU]]+I17</f>
        <v>0</v>
      </c>
    </row>
    <row r="18" spans="2:10" ht="17.25" thickBot="1" x14ac:dyDescent="0.35">
      <c r="B18" s="3"/>
      <c r="G18" s="3" t="s">
        <v>0</v>
      </c>
      <c r="H18" s="19">
        <f>SUBTOTAL(109,RegistroDeCheques53813[F. IRATAPURU])</f>
        <v>0</v>
      </c>
      <c r="I18" s="20">
        <f>SUM(RegistroDeCheques53813[CTP])</f>
        <v>0</v>
      </c>
      <c r="J18" s="21">
        <f>SUM(RegistroDeCheques53813[TOTAL])</f>
        <v>0</v>
      </c>
    </row>
    <row r="19" spans="2:10" ht="17.25" thickTop="1" x14ac:dyDescent="0.3"/>
    <row r="20" spans="2:10" x14ac:dyDescent="0.3">
      <c r="B20" s="3"/>
      <c r="C20" s="3"/>
      <c r="F20" s="5"/>
      <c r="G20" s="5"/>
    </row>
  </sheetData>
  <mergeCells count="3">
    <mergeCell ref="B1:I1"/>
    <mergeCell ref="B4:J4"/>
    <mergeCell ref="D2:G2"/>
  </mergeCells>
  <dataValidations count="10">
    <dataValidation allowBlank="1" showInputMessage="1" sqref="B10:B17"/>
    <dataValidation allowBlank="1" showInputMessage="1" showErrorMessage="1" prompt="O título da planilha está nesta célula" sqref="B1:C1"/>
    <dataValidation allowBlank="1" showInputMessage="1" showErrorMessage="1" prompt="Os códigos de transação estão nas células B3 a D5" sqref="D3:E4 D2"/>
    <dataValidation allowBlank="1" showInputMessage="1" showErrorMessage="1" prompt="O saldo atual é calculado automaticamente na célula abaixo" sqref="J6"/>
    <dataValidation allowBlank="1" showInputMessage="1" showErrorMessage="1" prompt="O saldo atual é calculado automaticamente nesta célula" sqref="J7"/>
    <dataValidation allowBlank="1" showInputMessage="1" showErrorMessage="1" prompt="Insira o número do cheque ou o código da transação na coluna sob este cabeçalho. Use filtros nos cabeçalhos para localizar entradas específicas" sqref="B9"/>
    <dataValidation allowBlank="1" showInputMessage="1" showErrorMessage="1" prompt="Insira a Data na coluna sob este cabeçalho" sqref="C9:D9"/>
    <dataValidation allowBlank="1" showInputMessage="1" showErrorMessage="1" prompt="Insira a Transação na coluna sob este cabeçalho" sqref="E9"/>
    <dataValidation allowBlank="1" showInputMessage="1" showErrorMessage="1" prompt="Insira a Descrição na coluna sob este cabeçalho" sqref="F9:G9"/>
    <dataValidation allowBlank="1" showInputMessage="1" showErrorMessage="1" prompt="Insira o valor da Retirada na coluna sob este cabeçalho" sqref="H9:J9"/>
  </dataValidations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0345D60-6DCF-4B42-BBD4-A5051AD7B4A2}">
            <xm:f>AND('ATIVIDADE 1'!$H8&gt;0,'ATIVIDADE 1'!#REF!&gt;0)</xm:f>
            <x14:dxf>
              <font>
                <color rgb="FFFF0000"/>
              </font>
            </x14:dxf>
          </x14:cfRule>
          <xm:sqref>H17:J17 H10:J14</xm:sqref>
        </x14:conditionalFormatting>
        <x14:conditionalFormatting xmlns:xm="http://schemas.microsoft.com/office/excel/2006/main">
          <x14:cfRule type="expression" priority="2" id="{009DD00B-8B91-40C0-9E0D-CE7CD318AF65}">
            <xm:f>AND('ATIVIDADE 1'!$H12&gt;0,'ATIVIDADE 1'!#REF!&gt;0)</xm:f>
            <x14:dxf>
              <font>
                <color rgb="FFFF0000"/>
              </font>
            </x14:dxf>
          </x14:cfRule>
          <xm:sqref>H15:J16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F13" sqref="F13"/>
    </sheetView>
  </sheetViews>
  <sheetFormatPr defaultColWidth="15.625" defaultRowHeight="16.5" x14ac:dyDescent="0.3"/>
  <cols>
    <col min="10" max="10" width="16.25" bestFit="1" customWidth="1"/>
  </cols>
  <sheetData>
    <row r="1" spans="2:11" ht="36" x14ac:dyDescent="0.3">
      <c r="B1" s="25" t="s">
        <v>7</v>
      </c>
      <c r="C1" s="25"/>
      <c r="D1" s="25"/>
      <c r="E1" s="25"/>
      <c r="F1" s="25"/>
      <c r="G1" s="25"/>
      <c r="H1" s="25"/>
      <c r="I1" s="25"/>
    </row>
    <row r="2" spans="2:11" x14ac:dyDescent="0.3">
      <c r="B2" s="3"/>
      <c r="C2" s="3"/>
      <c r="D2" s="29" t="s">
        <v>18</v>
      </c>
      <c r="E2" s="29"/>
      <c r="F2" s="29"/>
      <c r="G2" s="29"/>
    </row>
    <row r="3" spans="2:11" ht="17.25" thickBot="1" x14ac:dyDescent="0.35">
      <c r="B3" s="3"/>
      <c r="C3" s="3"/>
      <c r="D3" s="6"/>
      <c r="E3" s="6"/>
      <c r="F3" s="6"/>
      <c r="G3" s="6"/>
    </row>
    <row r="4" spans="2:11" ht="18.75" thickBot="1" x14ac:dyDescent="0.4">
      <c r="B4" s="26" t="s">
        <v>16</v>
      </c>
      <c r="C4" s="27"/>
      <c r="D4" s="27"/>
      <c r="E4" s="27"/>
      <c r="F4" s="27"/>
      <c r="G4" s="27"/>
      <c r="H4" s="27"/>
      <c r="I4" s="27"/>
      <c r="J4" s="28"/>
      <c r="K4" s="8"/>
    </row>
    <row r="5" spans="2:11" x14ac:dyDescent="0.3">
      <c r="B5" s="5"/>
      <c r="C5" s="5"/>
      <c r="D5" s="5"/>
      <c r="E5" s="5"/>
      <c r="F5" s="2"/>
      <c r="G5" s="2"/>
    </row>
    <row r="6" spans="2:11" ht="18" x14ac:dyDescent="0.35">
      <c r="B6" s="8"/>
      <c r="C6" s="12"/>
      <c r="J6" s="24" t="s">
        <v>2</v>
      </c>
    </row>
    <row r="7" spans="2:11" ht="21.75" x14ac:dyDescent="0.35">
      <c r="B7" s="7" t="s">
        <v>10</v>
      </c>
      <c r="C7" s="13"/>
      <c r="E7" s="5"/>
      <c r="F7" s="2"/>
      <c r="G7" s="2"/>
      <c r="J7" s="23">
        <f>C7-RegistroDeCheques53814[[#Totals],[F. IRATAPURU]]</f>
        <v>0</v>
      </c>
    </row>
    <row r="8" spans="2:11" ht="18" x14ac:dyDescent="0.35">
      <c r="B8" s="8"/>
      <c r="C8" s="9"/>
      <c r="D8" s="5"/>
      <c r="E8" s="5"/>
      <c r="F8" s="2"/>
      <c r="G8" s="2"/>
      <c r="I8" s="22"/>
      <c r="J8" s="22"/>
      <c r="K8" s="22"/>
    </row>
    <row r="9" spans="2:11" s="3" customFormat="1" ht="33" x14ac:dyDescent="0.3">
      <c r="B9" s="3" t="s">
        <v>13</v>
      </c>
      <c r="C9" s="3" t="s">
        <v>1</v>
      </c>
      <c r="D9" s="3" t="s">
        <v>4</v>
      </c>
      <c r="E9" s="3" t="s">
        <v>3</v>
      </c>
      <c r="F9" s="3" t="s">
        <v>14</v>
      </c>
      <c r="G9" s="3" t="s">
        <v>19</v>
      </c>
      <c r="H9" s="14" t="s">
        <v>20</v>
      </c>
      <c r="I9" s="15" t="s">
        <v>5</v>
      </c>
      <c r="J9" s="16" t="s">
        <v>6</v>
      </c>
    </row>
    <row r="10" spans="2:11" x14ac:dyDescent="0.3">
      <c r="B10" s="4"/>
      <c r="C10" s="1"/>
      <c r="D10" s="1"/>
      <c r="H10" s="17"/>
      <c r="I10" s="10"/>
      <c r="J10" s="17">
        <f>RegistroDeCheques53814[[#This Row],[F. IRATAPURU]]+I10</f>
        <v>0</v>
      </c>
    </row>
    <row r="11" spans="2:11" x14ac:dyDescent="0.3">
      <c r="B11" s="4"/>
      <c r="C11" s="1"/>
      <c r="D11" s="1"/>
      <c r="H11" s="17"/>
      <c r="I11" s="10"/>
      <c r="J11" s="17">
        <f>RegistroDeCheques53814[[#This Row],[F. IRATAPURU]]+I11</f>
        <v>0</v>
      </c>
    </row>
    <row r="12" spans="2:11" x14ac:dyDescent="0.3">
      <c r="B12" s="4"/>
      <c r="C12" s="1"/>
      <c r="D12" s="1"/>
      <c r="H12" s="17"/>
      <c r="I12" s="10"/>
      <c r="J12" s="17">
        <f>RegistroDeCheques53814[[#This Row],[F. IRATAPURU]]+I12</f>
        <v>0</v>
      </c>
    </row>
    <row r="13" spans="2:11" x14ac:dyDescent="0.3">
      <c r="B13" s="4"/>
      <c r="C13" s="1"/>
      <c r="D13" s="1"/>
      <c r="H13" s="17"/>
      <c r="I13" s="10"/>
      <c r="J13" s="17">
        <f>RegistroDeCheques53814[[#This Row],[F. IRATAPURU]]+I13</f>
        <v>0</v>
      </c>
    </row>
    <row r="14" spans="2:11" x14ac:dyDescent="0.3">
      <c r="B14" s="4"/>
      <c r="C14" s="1"/>
      <c r="D14" s="1"/>
      <c r="H14" s="17"/>
      <c r="I14" s="10"/>
      <c r="J14" s="17">
        <f>RegistroDeCheques53814[[#This Row],[F. IRATAPURU]]+I14</f>
        <v>0</v>
      </c>
    </row>
    <row r="15" spans="2:11" x14ac:dyDescent="0.3">
      <c r="B15" s="4"/>
      <c r="C15" s="1"/>
      <c r="D15" s="1"/>
      <c r="H15" s="17"/>
      <c r="I15" s="10"/>
      <c r="J15" s="17">
        <f>RegistroDeCheques53814[[#This Row],[F. IRATAPURU]]+I15</f>
        <v>0</v>
      </c>
    </row>
    <row r="16" spans="2:11" x14ac:dyDescent="0.3">
      <c r="B16" s="4"/>
      <c r="C16" s="1"/>
      <c r="D16" s="1"/>
      <c r="H16" s="17"/>
      <c r="I16" s="10"/>
      <c r="J16" s="17">
        <f>RegistroDeCheques53814[[#This Row],[F. IRATAPURU]]+I16</f>
        <v>0</v>
      </c>
    </row>
    <row r="17" spans="2:10" x14ac:dyDescent="0.3">
      <c r="B17" s="3"/>
      <c r="C17" s="1"/>
      <c r="D17" s="1"/>
      <c r="I17" s="11"/>
      <c r="J17" s="18">
        <f>RegistroDeCheques53814[[#This Row],[F. IRATAPURU]]+I17</f>
        <v>0</v>
      </c>
    </row>
    <row r="18" spans="2:10" ht="17.25" thickBot="1" x14ac:dyDescent="0.35">
      <c r="B18" s="3"/>
      <c r="G18" s="3" t="s">
        <v>0</v>
      </c>
      <c r="H18" s="19">
        <f>SUBTOTAL(109,RegistroDeCheques53814[F. IRATAPURU])</f>
        <v>0</v>
      </c>
      <c r="I18" s="20">
        <f>SUM(RegistroDeCheques53814[CTP])</f>
        <v>0</v>
      </c>
      <c r="J18" s="21">
        <f>SUM(RegistroDeCheques53814[TOTAL])</f>
        <v>0</v>
      </c>
    </row>
    <row r="19" spans="2:10" ht="17.25" thickTop="1" x14ac:dyDescent="0.3"/>
    <row r="20" spans="2:10" x14ac:dyDescent="0.3">
      <c r="B20" s="3"/>
      <c r="C20" s="3"/>
      <c r="F20" s="5"/>
      <c r="G20" s="5"/>
    </row>
  </sheetData>
  <mergeCells count="3">
    <mergeCell ref="B1:I1"/>
    <mergeCell ref="B4:J4"/>
    <mergeCell ref="D2:G2"/>
  </mergeCells>
  <dataValidations count="10">
    <dataValidation allowBlank="1" showInputMessage="1" sqref="B10:B17"/>
    <dataValidation allowBlank="1" showInputMessage="1" showErrorMessage="1" prompt="O título da planilha está nesta célula" sqref="B1:C1"/>
    <dataValidation allowBlank="1" showInputMessage="1" showErrorMessage="1" prompt="Os códigos de transação estão nas células B3 a D5" sqref="D3:E4 D2"/>
    <dataValidation allowBlank="1" showInputMessage="1" showErrorMessage="1" prompt="O saldo atual é calculado automaticamente na célula abaixo" sqref="J6"/>
    <dataValidation allowBlank="1" showInputMessage="1" showErrorMessage="1" prompt="O saldo atual é calculado automaticamente nesta célula" sqref="J7"/>
    <dataValidation allowBlank="1" showInputMessage="1" showErrorMessage="1" prompt="Insira o número do cheque ou o código da transação na coluna sob este cabeçalho. Use filtros nos cabeçalhos para localizar entradas específicas" sqref="B9"/>
    <dataValidation allowBlank="1" showInputMessage="1" showErrorMessage="1" prompt="Insira a Data na coluna sob este cabeçalho" sqref="C9:D9"/>
    <dataValidation allowBlank="1" showInputMessage="1" showErrorMessage="1" prompt="Insira a Transação na coluna sob este cabeçalho" sqref="E9"/>
    <dataValidation allowBlank="1" showInputMessage="1" showErrorMessage="1" prompt="Insira a Descrição na coluna sob este cabeçalho" sqref="F9:G9"/>
    <dataValidation allowBlank="1" showInputMessage="1" showErrorMessage="1" prompt="Insira o valor da Retirada na coluna sob este cabeçalho" sqref="H9:J9"/>
  </dataValidations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4931B08-ED6F-42B7-BF19-4E0ED343F1A3}">
            <xm:f>AND('ATIVIDADE 1'!$H8&gt;0,'ATIVIDADE 1'!#REF!&gt;0)</xm:f>
            <x14:dxf>
              <font>
                <color rgb="FFFF0000"/>
              </font>
            </x14:dxf>
          </x14:cfRule>
          <xm:sqref>H17:J17 H10:J14</xm:sqref>
        </x14:conditionalFormatting>
        <x14:conditionalFormatting xmlns:xm="http://schemas.microsoft.com/office/excel/2006/main">
          <x14:cfRule type="expression" priority="2" id="{3E378BDD-186D-4F1C-BFE7-21731D04CBCA}">
            <xm:f>AND('ATIVIDADE 1'!$H12&gt;0,'ATIVIDADE 1'!#REF!&gt;0)</xm:f>
            <x14:dxf>
              <font>
                <color rgb="FFFF0000"/>
              </font>
            </x14:dxf>
          </x14:cfRule>
          <xm:sqref>H15:J16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tabSelected="1" workbookViewId="0">
      <selection activeCell="G10" sqref="G10"/>
    </sheetView>
  </sheetViews>
  <sheetFormatPr defaultColWidth="15.625" defaultRowHeight="16.5" x14ac:dyDescent="0.3"/>
  <cols>
    <col min="10" max="10" width="16.25" bestFit="1" customWidth="1"/>
  </cols>
  <sheetData>
    <row r="1" spans="2:11" ht="36" x14ac:dyDescent="0.3">
      <c r="B1" s="25" t="s">
        <v>7</v>
      </c>
      <c r="C1" s="25"/>
      <c r="D1" s="25"/>
      <c r="E1" s="25"/>
      <c r="F1" s="25"/>
      <c r="G1" s="25"/>
      <c r="H1" s="25"/>
      <c r="I1" s="25"/>
    </row>
    <row r="2" spans="2:11" x14ac:dyDescent="0.3">
      <c r="B2" s="3"/>
      <c r="C2" s="3"/>
      <c r="D2" s="29" t="s">
        <v>18</v>
      </c>
      <c r="E2" s="29"/>
      <c r="F2" s="29"/>
      <c r="G2" s="29"/>
    </row>
    <row r="3" spans="2:11" ht="17.25" thickBot="1" x14ac:dyDescent="0.35">
      <c r="B3" s="3"/>
      <c r="C3" s="3"/>
      <c r="D3" s="6"/>
      <c r="E3" s="6"/>
      <c r="F3" s="6"/>
      <c r="G3" s="6"/>
    </row>
    <row r="4" spans="2:11" ht="18.75" thickBot="1" x14ac:dyDescent="0.4">
      <c r="B4" s="26" t="s">
        <v>17</v>
      </c>
      <c r="C4" s="27"/>
      <c r="D4" s="27"/>
      <c r="E4" s="27"/>
      <c r="F4" s="27"/>
      <c r="G4" s="27"/>
      <c r="H4" s="27"/>
      <c r="I4" s="27"/>
      <c r="J4" s="28"/>
      <c r="K4" s="8"/>
    </row>
    <row r="5" spans="2:11" x14ac:dyDescent="0.3">
      <c r="B5" s="5"/>
      <c r="C5" s="5"/>
      <c r="D5" s="5"/>
      <c r="E5" s="5"/>
      <c r="F5" s="2"/>
      <c r="G5" s="2"/>
    </row>
    <row r="6" spans="2:11" ht="18" x14ac:dyDescent="0.35">
      <c r="B6" s="8"/>
      <c r="C6" s="12"/>
      <c r="J6" s="24" t="s">
        <v>2</v>
      </c>
    </row>
    <row r="7" spans="2:11" ht="21.75" x14ac:dyDescent="0.35">
      <c r="B7" s="7" t="s">
        <v>10</v>
      </c>
      <c r="C7" s="13">
        <v>10</v>
      </c>
      <c r="E7" s="5"/>
      <c r="F7" s="2"/>
      <c r="G7" s="2"/>
      <c r="J7" s="23">
        <f>C7-RegistroDeCheques538[[#Totals],[F. IRATAPURU]]</f>
        <v>10</v>
      </c>
    </row>
    <row r="8" spans="2:11" ht="18" x14ac:dyDescent="0.35">
      <c r="B8" s="8"/>
      <c r="C8" s="9"/>
      <c r="D8" s="5"/>
      <c r="E8" s="5"/>
      <c r="F8" s="2"/>
      <c r="G8" s="2"/>
      <c r="I8" s="22"/>
      <c r="J8" s="22"/>
      <c r="K8" s="22"/>
    </row>
    <row r="9" spans="2:11" s="3" customFormat="1" ht="33" x14ac:dyDescent="0.3">
      <c r="B9" s="3" t="s">
        <v>13</v>
      </c>
      <c r="C9" s="3" t="s">
        <v>1</v>
      </c>
      <c r="D9" s="3" t="s">
        <v>4</v>
      </c>
      <c r="E9" s="3" t="s">
        <v>3</v>
      </c>
      <c r="F9" s="3" t="s">
        <v>14</v>
      </c>
      <c r="G9" s="3" t="s">
        <v>19</v>
      </c>
      <c r="H9" s="14" t="s">
        <v>20</v>
      </c>
      <c r="I9" s="15" t="s">
        <v>5</v>
      </c>
      <c r="J9" s="16" t="s">
        <v>6</v>
      </c>
    </row>
    <row r="10" spans="2:11" x14ac:dyDescent="0.3">
      <c r="B10" s="4"/>
      <c r="C10" s="1"/>
      <c r="D10" s="1"/>
      <c r="H10" s="17"/>
      <c r="I10" s="10"/>
      <c r="J10" s="17">
        <f>RegistroDeCheques538[[#This Row],[F. IRATAPURU]]+I10</f>
        <v>0</v>
      </c>
    </row>
    <row r="11" spans="2:11" x14ac:dyDescent="0.3">
      <c r="B11" s="4"/>
      <c r="C11" s="1"/>
      <c r="D11" s="1"/>
      <c r="H11" s="17"/>
      <c r="I11" s="10"/>
      <c r="J11" s="17">
        <f>RegistroDeCheques538[[#This Row],[F. IRATAPURU]]+I11</f>
        <v>0</v>
      </c>
    </row>
    <row r="12" spans="2:11" x14ac:dyDescent="0.3">
      <c r="B12" s="4"/>
      <c r="C12" s="1"/>
      <c r="D12" s="1"/>
      <c r="H12" s="17"/>
      <c r="I12" s="10"/>
      <c r="J12" s="17">
        <f>RegistroDeCheques538[[#This Row],[F. IRATAPURU]]+I12</f>
        <v>0</v>
      </c>
    </row>
    <row r="13" spans="2:11" x14ac:dyDescent="0.3">
      <c r="B13" s="4"/>
      <c r="C13" s="1"/>
      <c r="D13" s="1"/>
      <c r="H13" s="17"/>
      <c r="I13" s="10"/>
      <c r="J13" s="17">
        <f>RegistroDeCheques538[[#This Row],[F. IRATAPURU]]+I13</f>
        <v>0</v>
      </c>
    </row>
    <row r="14" spans="2:11" x14ac:dyDescent="0.3">
      <c r="B14" s="4"/>
      <c r="C14" s="1"/>
      <c r="D14" s="1"/>
      <c r="H14" s="17"/>
      <c r="I14" s="10"/>
      <c r="J14" s="17">
        <f>RegistroDeCheques538[[#This Row],[F. IRATAPURU]]+I14</f>
        <v>0</v>
      </c>
    </row>
    <row r="15" spans="2:11" x14ac:dyDescent="0.3">
      <c r="B15" s="4"/>
      <c r="C15" s="1"/>
      <c r="D15" s="1"/>
      <c r="H15" s="17"/>
      <c r="I15" s="10"/>
      <c r="J15" s="17">
        <f>RegistroDeCheques538[[#This Row],[F. IRATAPURU]]+I15</f>
        <v>0</v>
      </c>
    </row>
    <row r="16" spans="2:11" x14ac:dyDescent="0.3">
      <c r="B16" s="4"/>
      <c r="C16" s="1"/>
      <c r="D16" s="1"/>
      <c r="H16" s="17"/>
      <c r="I16" s="10"/>
      <c r="J16" s="17">
        <f>RegistroDeCheques538[[#This Row],[F. IRATAPURU]]+I16</f>
        <v>0</v>
      </c>
    </row>
    <row r="17" spans="2:10" x14ac:dyDescent="0.3">
      <c r="B17" s="3"/>
      <c r="C17" s="1"/>
      <c r="D17" s="1"/>
      <c r="I17" s="11"/>
      <c r="J17" s="18">
        <f>RegistroDeCheques538[[#This Row],[F. IRATAPURU]]+I17</f>
        <v>0</v>
      </c>
    </row>
    <row r="18" spans="2:10" ht="17.25" thickBot="1" x14ac:dyDescent="0.35">
      <c r="B18" s="3"/>
      <c r="G18" s="3" t="s">
        <v>0</v>
      </c>
      <c r="H18" s="19">
        <f>SUBTOTAL(109,RegistroDeCheques538[F. IRATAPURU])</f>
        <v>0</v>
      </c>
      <c r="I18" s="20">
        <f>SUM(RegistroDeCheques538[CTP])</f>
        <v>0</v>
      </c>
      <c r="J18" s="21">
        <f>SUM(RegistroDeCheques538[TOTAL])</f>
        <v>0</v>
      </c>
    </row>
    <row r="19" spans="2:10" ht="17.25" thickTop="1" x14ac:dyDescent="0.3"/>
    <row r="20" spans="2:10" x14ac:dyDescent="0.3">
      <c r="B20" s="3"/>
      <c r="C20" s="3"/>
      <c r="F20" s="5"/>
      <c r="G20" s="5"/>
    </row>
  </sheetData>
  <mergeCells count="3">
    <mergeCell ref="B1:I1"/>
    <mergeCell ref="B4:J4"/>
    <mergeCell ref="D2:G2"/>
  </mergeCells>
  <dataValidations count="10">
    <dataValidation allowBlank="1" showInputMessage="1" sqref="B10:B17"/>
    <dataValidation allowBlank="1" showInputMessage="1" showErrorMessage="1" prompt="O título da planilha está nesta célula" sqref="B1:C1"/>
    <dataValidation allowBlank="1" showInputMessage="1" showErrorMessage="1" prompt="Os códigos de transação estão nas células B3 a D5" sqref="D3:E4 D2"/>
    <dataValidation allowBlank="1" showInputMessage="1" showErrorMessage="1" prompt="O saldo atual é calculado automaticamente na célula abaixo" sqref="J6"/>
    <dataValidation allowBlank="1" showInputMessage="1" showErrorMessage="1" prompt="O saldo atual é calculado automaticamente nesta célula" sqref="J7"/>
    <dataValidation allowBlank="1" showInputMessage="1" showErrorMessage="1" prompt="Insira o número do cheque ou o código da transação na coluna sob este cabeçalho. Use filtros nos cabeçalhos para localizar entradas específicas" sqref="B9"/>
    <dataValidation allowBlank="1" showInputMessage="1" showErrorMessage="1" prompt="Insira a Data na coluna sob este cabeçalho" sqref="C9:D9"/>
    <dataValidation allowBlank="1" showInputMessage="1" showErrorMessage="1" prompt="Insira a Transação na coluna sob este cabeçalho" sqref="E9"/>
    <dataValidation allowBlank="1" showInputMessage="1" showErrorMessage="1" prompt="Insira a Descrição na coluna sob este cabeçalho" sqref="F9:G9"/>
    <dataValidation allowBlank="1" showInputMessage="1" showErrorMessage="1" prompt="Insira o valor da Retirada na coluna sob este cabeçalho" sqref="H9:J9"/>
  </dataValidations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DF43A9F-6301-406A-8B50-2EE0B2F8A5CD}">
            <xm:f>AND('ATIVIDADE 1'!$H8&gt;0,'ATIVIDADE 1'!#REF!&gt;0)</xm:f>
            <x14:dxf>
              <font>
                <color rgb="FFFF0000"/>
              </font>
            </x14:dxf>
          </x14:cfRule>
          <xm:sqref>H17:J17 H10:J14</xm:sqref>
        </x14:conditionalFormatting>
        <x14:conditionalFormatting xmlns:xm="http://schemas.microsoft.com/office/excel/2006/main">
          <x14:cfRule type="expression" priority="2" id="{9A76223C-F2C3-489C-9BF9-99F5F7CACA1C}">
            <xm:f>AND('ATIVIDADE 1'!$H12&gt;0,'ATIVIDADE 1'!#REF!&gt;0)</xm:f>
            <x14:dxf>
              <font>
                <color rgb="FFFF0000"/>
              </font>
            </x14:dxf>
          </x14:cfRule>
          <xm:sqref>H15:J16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ATIVIDADE 1</vt:lpstr>
      <vt:lpstr>2</vt:lpstr>
      <vt:lpstr>3</vt:lpstr>
      <vt:lpstr>4</vt:lpstr>
      <vt:lpstr>5</vt:lpstr>
      <vt:lpstr>6</vt:lpstr>
      <vt:lpstr>7</vt:lpstr>
      <vt:lpstr>RegiãoDoTítuloDaColuna1..H3.1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2018-06-15T06:22:26Z</dcterms:created>
  <dcterms:modified xsi:type="dcterms:W3CDTF">2021-01-27T17:36:45Z</dcterms:modified>
</cp:coreProperties>
</file>